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185" windowWidth="15600" windowHeight="9990" activeTab="1"/>
  </bookViews>
  <sheets>
    <sheet name="Sheet1" sheetId="1" r:id="rId1"/>
    <sheet name="THẢO" sheetId="2" r:id="rId2"/>
  </sheets>
  <definedNames>
    <definedName name="_xlnm.Print_Titles" localSheetId="0">Sheet1!$8:$10</definedName>
    <definedName name="_xlnm.Print_Titles" localSheetId="1">THẢO!$8:$10</definedName>
  </definedNames>
  <calcPr calcId="144525"/>
</workbook>
</file>

<file path=xl/calcChain.xml><?xml version="1.0" encoding="utf-8"?>
<calcChain xmlns="http://schemas.openxmlformats.org/spreadsheetml/2006/main">
  <c r="P37" i="2" l="1"/>
  <c r="P36" i="2"/>
  <c r="P35" i="2"/>
  <c r="N37" i="2"/>
  <c r="N36" i="2"/>
  <c r="N35" i="2"/>
  <c r="M36" i="2"/>
  <c r="L37" i="2"/>
  <c r="L36" i="2"/>
  <c r="L35" i="2"/>
  <c r="P33" i="2"/>
  <c r="N33" i="2"/>
  <c r="M33" i="2"/>
  <c r="L33" i="2"/>
  <c r="P32" i="2"/>
  <c r="L32" i="2"/>
  <c r="L27" i="2"/>
  <c r="N27" i="2"/>
  <c r="P27" i="2"/>
  <c r="P26" i="2"/>
  <c r="N26" i="2"/>
  <c r="M26" i="2"/>
  <c r="L26" i="2"/>
  <c r="L23" i="2"/>
  <c r="M23" i="2"/>
  <c r="N23" i="2"/>
  <c r="P23" i="2"/>
  <c r="P22" i="2"/>
  <c r="N22" i="2"/>
  <c r="L22" i="2"/>
  <c r="M21" i="2"/>
  <c r="L21" i="2"/>
  <c r="P16" i="2"/>
  <c r="N16" i="2"/>
  <c r="M16" i="2"/>
  <c r="L16" i="2"/>
  <c r="P15" i="2"/>
  <c r="N15" i="2"/>
  <c r="M15" i="2"/>
  <c r="L15" i="2"/>
  <c r="P13" i="2"/>
  <c r="N13" i="2"/>
  <c r="M13" i="2"/>
  <c r="L13" i="2"/>
  <c r="M81" i="2" l="1"/>
  <c r="L81" i="2"/>
  <c r="G81" i="2"/>
  <c r="F81" i="2"/>
  <c r="Q79" i="2"/>
  <c r="P79" i="2"/>
  <c r="O79" i="2"/>
  <c r="N79" i="2"/>
  <c r="M79" i="2"/>
  <c r="L79" i="2"/>
  <c r="J79" i="2"/>
  <c r="I79" i="2"/>
  <c r="H79" i="2"/>
  <c r="G79" i="2"/>
  <c r="F79" i="2"/>
  <c r="E79" i="2"/>
  <c r="Q78" i="2"/>
  <c r="Q80" i="2" s="1"/>
  <c r="P78" i="2"/>
  <c r="P80" i="2" s="1"/>
  <c r="O78" i="2"/>
  <c r="O80" i="2" s="1"/>
  <c r="N78" i="2"/>
  <c r="N80" i="2" s="1"/>
  <c r="M78" i="2"/>
  <c r="M80" i="2" s="1"/>
  <c r="L78" i="2"/>
  <c r="L80" i="2" s="1"/>
  <c r="J78" i="2"/>
  <c r="J80" i="2" s="1"/>
  <c r="I78" i="2"/>
  <c r="I80" i="2" s="1"/>
  <c r="H78" i="2"/>
  <c r="H80" i="2" s="1"/>
  <c r="G78" i="2"/>
  <c r="G80" i="2" s="1"/>
  <c r="F78" i="2"/>
  <c r="F80" i="2" s="1"/>
  <c r="E78" i="2"/>
  <c r="E80" i="2" s="1"/>
  <c r="M81" i="1" l="1"/>
  <c r="L81" i="1"/>
  <c r="G81" i="1"/>
  <c r="F81" i="1"/>
  <c r="F80" i="1"/>
  <c r="G80" i="1"/>
  <c r="H80" i="1"/>
  <c r="I80" i="1"/>
  <c r="J80" i="1"/>
  <c r="F79" i="1"/>
  <c r="G79" i="1"/>
  <c r="H79" i="1"/>
  <c r="I79" i="1"/>
  <c r="J79" i="1"/>
  <c r="F78" i="1"/>
  <c r="G78" i="1"/>
  <c r="H78" i="1"/>
  <c r="I78" i="1"/>
  <c r="J78" i="1"/>
  <c r="E80" i="1"/>
  <c r="E79" i="1"/>
  <c r="E78" i="1"/>
  <c r="M79" i="1" l="1"/>
  <c r="M80" i="1" s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P80" i="1" l="1"/>
</calcChain>
</file>

<file path=xl/comments1.xml><?xml version="1.0" encoding="utf-8"?>
<comments xmlns="http://schemas.openxmlformats.org/spreadsheetml/2006/main">
  <authors>
    <author>thao</author>
  </authors>
  <commentLis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<sst xmlns="http://schemas.openxmlformats.org/spreadsheetml/2006/main" count="364" uniqueCount="89">
  <si>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</si>
  <si>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</si>
  <si>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</si>
  <si>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</si>
  <si>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</si>
  <si>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</si>
  <si>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</si>
  <si>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</si>
  <si>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</si>
  <si>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</si>
  <si>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</si>
  <si>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</si>
  <si>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</si>
  <si>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</si>
  <si>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</si>
  <si>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</si>
  <si>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</si>
  <si>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</si>
  <si>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</si>
  <si>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</si>
  <si>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</si>
  <si>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</si>
  <si>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</si>
  <si>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</si>
  <si>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</si>
  <si>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</si>
  <si>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</si>
  <si>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</si>
  <si>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</si>
  <si>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</si>
  <si>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</si>
  <si>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</si>
  <si>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</si>
  <si>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</si>
  <si>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</si>
  <si>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</si>
  <si>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</si>
  <si>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</si>
  <si>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</si>
  <si>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</si>
  <si>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</si>
  <si>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</si>
  <si>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</si>
  <si>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</si>
  <si>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</si>
  <si>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</si>
  <si>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</si>
  <si>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</si>
  <si>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</si>
  <si>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</si>
  <si>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</si>
  <si>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</si>
  <si>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</si>
  <si>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</si>
  <si>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</si>
  <si>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</si>
  <si>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</si>
  <si>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</si>
  <si>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</si>
  <si>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</si>
  <si>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</si>
  <si>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</si>
  <si>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</si>
  <si>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</si>
  <si>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</si>
  <si>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</si>
  <si>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</si>
  <si>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</si>
  <si>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</si>
  <si>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</si>
  <si>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</si>
  <si>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</si>
  <si>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</si>
  <si>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</si>
  <si>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</si>
  <si>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</si>
  <si>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</si>
  <si>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</si>
  <si>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</si>
  <si>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</si>
  <si>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</si>
  <si>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</si>
  <si>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BÁO CÁO SỐ LIỆU TUYỂN SINH - ĐÀO TẠO THÁNG 7 NĂM 2019</t>
  </si>
  <si>
    <t>Thành phố Hồ Chí Minh, ngày    tháng 8 năm 2019</t>
  </si>
  <si>
    <t>(Tính từ 01/01/2019 đến 01/8/2019)</t>
  </si>
  <si>
    <t>Số lượng có việc làm</t>
  </si>
  <si>
    <t>Hộ khẩu TP. HCM</t>
  </si>
  <si>
    <t>BÁO CÁO SỐ LIỆU TUYỂN SINH - ĐÀO TẠO ĐẾN THÁNG 9 NĂM 2019</t>
  </si>
  <si>
    <t>(Tính lũy kế thực hiện từ 01/01/2019 đến ngày 30/8/2019)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</si>
</sst>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i/>
      <sz val="13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2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2" fillId="25" borderId="14" xfId="0" applyFont="1" applyFill="1" applyBorder="1" applyAlignment="1">
      <alignment horizontal="center" vertical="center"/>
    </xf>
    <xf numFmtId="0" fontId="12" fillId="0" borderId="0" xfId="0" applyFont="1"/>
    <xf numFmtId="0" fontId="2" fillId="26" borderId="14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12" fillId="0" borderId="0" xfId="0" applyFont="1" applyFill="1"/>
    <xf numFmtId="0" fontId="36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top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12</xdr:col>
      <xdr:colOff>209550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3937" y="452717"/>
          <a:ext cx="18607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7144" y="632451"/>
          <a:ext cx="826374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9"/>
  <sheetViews>
    <sheetView zoomScale="85" zoomScaleNormal="85" workbookViewId="0">
      <selection activeCell="Q81" sqref="Q81"/>
    </sheetView>
  </sheetViews>
  <sheetFormatPr defaultRowHeight="16.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>
      <c r="A1" s="69" t="s">
        <v>9</v>
      </c>
      <c r="B1" s="69"/>
      <c r="C1" s="69"/>
      <c r="D1" s="69"/>
      <c r="E1" s="73" t="s">
        <v>10</v>
      </c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>
      <c r="A2" s="68" t="s">
        <v>11</v>
      </c>
      <c r="B2" s="68"/>
      <c r="C2" s="68"/>
      <c r="D2" s="68"/>
      <c r="E2" s="73" t="s">
        <v>12</v>
      </c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7">
      <c r="A3" s="68" t="s">
        <v>13</v>
      </c>
      <c r="B3" s="68"/>
      <c r="C3" s="68"/>
      <c r="D3" s="68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>
      <c r="A4" s="5"/>
      <c r="B4" s="5"/>
      <c r="C4" s="5"/>
      <c r="D4" s="6"/>
      <c r="E4" s="6"/>
      <c r="F4" s="70" t="s">
        <v>83</v>
      </c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6" spans="1:17" ht="24" customHeight="1">
      <c r="A6" s="71" t="s">
        <v>82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spans="1:17" ht="25.5" customHeight="1">
      <c r="A7" s="72" t="s">
        <v>84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spans="1:17" ht="37.5" customHeight="1">
      <c r="A8" s="59" t="s">
        <v>0</v>
      </c>
      <c r="B8" s="59" t="s">
        <v>78</v>
      </c>
      <c r="C8" s="59" t="s">
        <v>79</v>
      </c>
      <c r="D8" s="59" t="s">
        <v>80</v>
      </c>
      <c r="E8" s="64" t="s">
        <v>81</v>
      </c>
      <c r="F8" s="59" t="s">
        <v>1</v>
      </c>
      <c r="G8" s="59"/>
      <c r="H8" s="60"/>
      <c r="I8" s="60"/>
      <c r="J8" s="59"/>
      <c r="K8" s="63"/>
      <c r="L8" s="59" t="s">
        <v>6</v>
      </c>
      <c r="M8" s="59"/>
      <c r="N8" s="59"/>
      <c r="O8" s="60"/>
      <c r="P8" s="60"/>
      <c r="Q8" s="59"/>
    </row>
    <row r="9" spans="1:17" ht="38.25" customHeight="1">
      <c r="A9" s="59"/>
      <c r="B9" s="59"/>
      <c r="C9" s="59"/>
      <c r="D9" s="59"/>
      <c r="E9" s="65"/>
      <c r="F9" s="59" t="s">
        <v>2</v>
      </c>
      <c r="G9" s="61" t="s">
        <v>3</v>
      </c>
      <c r="H9" s="62"/>
      <c r="I9" s="62"/>
      <c r="J9" s="61"/>
      <c r="K9" s="63"/>
      <c r="L9" s="59" t="s">
        <v>2</v>
      </c>
      <c r="M9" s="61" t="s">
        <v>3</v>
      </c>
      <c r="N9" s="61"/>
      <c r="O9" s="62"/>
      <c r="P9" s="62"/>
      <c r="Q9" s="61"/>
    </row>
    <row r="10" spans="1:17" ht="220.5" customHeight="1">
      <c r="A10" s="59"/>
      <c r="B10" s="59"/>
      <c r="C10" s="59"/>
      <c r="D10" s="59"/>
      <c r="E10" s="66"/>
      <c r="F10" s="59"/>
      <c r="G10" s="9" t="s">
        <v>4</v>
      </c>
      <c r="H10" s="10" t="s">
        <v>5</v>
      </c>
      <c r="I10" s="11" t="s">
        <v>58</v>
      </c>
      <c r="J10" s="11" t="s">
        <v>59</v>
      </c>
      <c r="K10" s="63"/>
      <c r="L10" s="59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>
        <v>24</v>
      </c>
      <c r="G12" s="17">
        <v>0</v>
      </c>
      <c r="H12" s="17">
        <v>1</v>
      </c>
      <c r="I12" s="17">
        <v>0</v>
      </c>
      <c r="J12" s="19">
        <v>9</v>
      </c>
      <c r="K12" s="20"/>
      <c r="L12" s="19"/>
      <c r="M12" s="19"/>
      <c r="N12" s="19"/>
      <c r="O12" s="19"/>
      <c r="P12" s="19"/>
      <c r="Q12" s="19"/>
    </row>
    <row r="13" spans="1:17" ht="21.75" customHeight="1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40</v>
      </c>
      <c r="G13" s="17">
        <v>0</v>
      </c>
      <c r="H13" s="17">
        <v>0</v>
      </c>
      <c r="I13" s="17">
        <v>0</v>
      </c>
      <c r="J13" s="19">
        <v>12</v>
      </c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>
        <v>7</v>
      </c>
      <c r="G14" s="17">
        <v>1</v>
      </c>
      <c r="H14" s="17">
        <v>1</v>
      </c>
      <c r="I14" s="17">
        <v>0</v>
      </c>
      <c r="J14" s="19">
        <v>1</v>
      </c>
      <c r="K14" s="21"/>
      <c r="L14" s="19"/>
      <c r="M14" s="19"/>
      <c r="N14" s="19"/>
      <c r="O14" s="19"/>
      <c r="P14" s="19"/>
      <c r="Q14" s="19"/>
    </row>
    <row r="15" spans="1:17" ht="30.75" customHeight="1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30</v>
      </c>
      <c r="G15" s="17">
        <v>2</v>
      </c>
      <c r="H15" s="17">
        <v>0</v>
      </c>
      <c r="I15" s="17">
        <v>0</v>
      </c>
      <c r="J15" s="19">
        <v>10</v>
      </c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>
        <v>7</v>
      </c>
      <c r="G16" s="17">
        <v>0</v>
      </c>
      <c r="H16" s="17">
        <v>1</v>
      </c>
      <c r="I16" s="17">
        <v>0</v>
      </c>
      <c r="J16" s="19">
        <v>3</v>
      </c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>
        <v>10</v>
      </c>
      <c r="G17" s="17">
        <v>0</v>
      </c>
      <c r="H17" s="17">
        <v>0</v>
      </c>
      <c r="I17" s="17">
        <v>0</v>
      </c>
      <c r="J17" s="19">
        <v>4</v>
      </c>
      <c r="K17" s="21"/>
      <c r="L17" s="19"/>
      <c r="M17" s="22"/>
      <c r="N17" s="22"/>
      <c r="O17" s="22"/>
      <c r="P17" s="22"/>
      <c r="Q17" s="19"/>
    </row>
    <row r="18" spans="1:17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>
        <v>36</v>
      </c>
      <c r="G18" s="17">
        <v>17</v>
      </c>
      <c r="H18" s="17">
        <v>5</v>
      </c>
      <c r="I18" s="17">
        <v>0</v>
      </c>
      <c r="J18" s="19">
        <v>18</v>
      </c>
      <c r="K18" s="21"/>
      <c r="L18" s="19"/>
      <c r="M18" s="19"/>
      <c r="N18" s="19"/>
      <c r="O18" s="19"/>
      <c r="P18" s="19"/>
      <c r="Q18" s="19"/>
    </row>
    <row r="19" spans="1:17" s="7" customFormat="1" ht="31.5" customHeight="1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>
        <v>5</v>
      </c>
      <c r="G19" s="17">
        <v>3</v>
      </c>
      <c r="H19" s="17">
        <v>0</v>
      </c>
      <c r="I19" s="17">
        <v>0</v>
      </c>
      <c r="J19" s="19">
        <v>2</v>
      </c>
      <c r="K19" s="21"/>
      <c r="L19" s="19"/>
      <c r="M19" s="19"/>
      <c r="N19" s="19"/>
      <c r="O19" s="19"/>
      <c r="P19" s="19"/>
      <c r="Q19" s="19"/>
    </row>
    <row r="20" spans="1:17" ht="32.25" customHeight="1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35</v>
      </c>
      <c r="G20" s="17">
        <v>27</v>
      </c>
      <c r="H20" s="17">
        <v>1</v>
      </c>
      <c r="I20" s="17">
        <v>0</v>
      </c>
      <c r="J20" s="19">
        <v>5</v>
      </c>
      <c r="K20" s="21"/>
      <c r="L20" s="19"/>
      <c r="M20" s="19"/>
      <c r="N20" s="19"/>
      <c r="O20" s="19"/>
      <c r="P20" s="19"/>
      <c r="Q20" s="19"/>
    </row>
    <row r="21" spans="1:17" ht="32.25" customHeight="1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47</v>
      </c>
      <c r="G21" s="17">
        <v>19</v>
      </c>
      <c r="H21" s="17">
        <v>2</v>
      </c>
      <c r="I21" s="17">
        <v>0</v>
      </c>
      <c r="J21" s="19">
        <v>14</v>
      </c>
      <c r="K21" s="21"/>
      <c r="L21" s="19"/>
      <c r="M21" s="19"/>
      <c r="N21" s="19"/>
      <c r="O21" s="19"/>
      <c r="P21" s="19"/>
      <c r="Q21" s="19"/>
    </row>
    <row r="22" spans="1:17" ht="31.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245</v>
      </c>
      <c r="G22" s="17">
        <v>1</v>
      </c>
      <c r="H22" s="17">
        <v>8</v>
      </c>
      <c r="I22" s="17">
        <v>0</v>
      </c>
      <c r="J22" s="19">
        <v>51</v>
      </c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>
        <v>58</v>
      </c>
      <c r="G23" s="17">
        <v>0</v>
      </c>
      <c r="H23" s="17">
        <v>0</v>
      </c>
      <c r="I23" s="17">
        <v>0</v>
      </c>
      <c r="J23" s="19">
        <v>16</v>
      </c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10</v>
      </c>
      <c r="G24" s="17">
        <v>0</v>
      </c>
      <c r="H24" s="17">
        <v>1</v>
      </c>
      <c r="I24" s="17">
        <v>0</v>
      </c>
      <c r="J24" s="19">
        <v>3</v>
      </c>
      <c r="K24" s="21"/>
      <c r="L24" s="19"/>
      <c r="M24" s="19"/>
      <c r="N24" s="19"/>
      <c r="O24" s="19"/>
      <c r="P24" s="19"/>
      <c r="Q24" s="19"/>
    </row>
    <row r="25" spans="1:17" ht="31.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>
        <v>24</v>
      </c>
      <c r="G25" s="17">
        <v>0</v>
      </c>
      <c r="H25" s="17">
        <v>1</v>
      </c>
      <c r="I25" s="17">
        <v>0</v>
      </c>
      <c r="J25" s="19">
        <v>4</v>
      </c>
      <c r="K25" s="23"/>
      <c r="L25" s="19"/>
      <c r="M25" s="19"/>
      <c r="N25" s="19"/>
      <c r="O25" s="19"/>
      <c r="P25" s="19"/>
      <c r="Q25" s="19"/>
    </row>
    <row r="26" spans="1:17" ht="21.75" customHeight="1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642</v>
      </c>
      <c r="G26" s="17">
        <v>2</v>
      </c>
      <c r="H26" s="17">
        <v>12</v>
      </c>
      <c r="I26" s="17">
        <v>0</v>
      </c>
      <c r="J26" s="19">
        <v>164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44</v>
      </c>
      <c r="G27" s="17">
        <v>0</v>
      </c>
      <c r="H27" s="17">
        <v>5</v>
      </c>
      <c r="I27" s="17">
        <v>0</v>
      </c>
      <c r="J27" s="19">
        <v>7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>
        <v>68</v>
      </c>
      <c r="G28" s="17">
        <v>0</v>
      </c>
      <c r="H28" s="17">
        <v>2</v>
      </c>
      <c r="I28" s="17">
        <v>0</v>
      </c>
      <c r="J28" s="19">
        <v>23</v>
      </c>
      <c r="K28" s="21"/>
      <c r="L28" s="19"/>
      <c r="M28" s="19"/>
      <c r="N28" s="19"/>
      <c r="O28" s="19"/>
      <c r="P28" s="19"/>
      <c r="Q28" s="19"/>
    </row>
    <row r="29" spans="1:17" ht="31.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>
        <v>82</v>
      </c>
      <c r="G29" s="17">
        <v>0</v>
      </c>
      <c r="H29" s="17">
        <v>0</v>
      </c>
      <c r="I29" s="17">
        <v>0</v>
      </c>
      <c r="J29" s="19">
        <v>20</v>
      </c>
      <c r="K29" s="21"/>
      <c r="L29" s="19"/>
      <c r="M29" s="19"/>
      <c r="N29" s="19"/>
      <c r="O29" s="19"/>
      <c r="P29" s="19"/>
      <c r="Q29" s="19"/>
    </row>
    <row r="30" spans="1:17" s="7" customFormat="1" ht="20.25" customHeight="1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19</v>
      </c>
      <c r="G30" s="17">
        <v>0</v>
      </c>
      <c r="H30" s="17">
        <v>0</v>
      </c>
      <c r="I30" s="17">
        <v>0</v>
      </c>
      <c r="J30" s="19">
        <v>3</v>
      </c>
      <c r="K30" s="21"/>
      <c r="L30" s="19"/>
      <c r="M30" s="19"/>
      <c r="N30" s="19"/>
      <c r="O30" s="19"/>
      <c r="P30" s="19"/>
      <c r="Q30" s="19"/>
    </row>
    <row r="31" spans="1:17" ht="31.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114</v>
      </c>
      <c r="G31" s="17">
        <v>2</v>
      </c>
      <c r="H31" s="17">
        <v>0</v>
      </c>
      <c r="I31" s="17">
        <v>0</v>
      </c>
      <c r="J31" s="19">
        <v>18</v>
      </c>
      <c r="K31" s="21"/>
      <c r="L31" s="19"/>
      <c r="M31" s="19"/>
      <c r="N31" s="19"/>
      <c r="O31" s="19"/>
      <c r="P31" s="19"/>
      <c r="Q31" s="19"/>
    </row>
    <row r="32" spans="1:17" ht="20.25" customHeight="1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>
        <v>36</v>
      </c>
      <c r="G32" s="17">
        <v>0</v>
      </c>
      <c r="H32" s="17">
        <v>0</v>
      </c>
      <c r="I32" s="17">
        <v>0</v>
      </c>
      <c r="J32" s="19">
        <v>8</v>
      </c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7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31</v>
      </c>
      <c r="G33" s="17">
        <v>0</v>
      </c>
      <c r="H33" s="17">
        <v>0</v>
      </c>
      <c r="I33" s="17">
        <v>0</v>
      </c>
      <c r="J33" s="19">
        <v>5</v>
      </c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19"/>
      <c r="M34" s="22"/>
      <c r="N34" s="22"/>
      <c r="O34" s="22"/>
      <c r="P34" s="22"/>
      <c r="Q34" s="19"/>
    </row>
    <row r="35" spans="1:17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>
        <v>6</v>
      </c>
      <c r="G35" s="17">
        <v>0</v>
      </c>
      <c r="H35" s="17">
        <v>1</v>
      </c>
      <c r="I35" s="17">
        <v>0</v>
      </c>
      <c r="J35" s="19">
        <v>5</v>
      </c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104</v>
      </c>
      <c r="G36" s="17">
        <v>0</v>
      </c>
      <c r="H36" s="17">
        <v>1</v>
      </c>
      <c r="I36" s="17">
        <v>0</v>
      </c>
      <c r="J36" s="19">
        <v>21</v>
      </c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22</v>
      </c>
      <c r="G37" s="17">
        <v>18</v>
      </c>
      <c r="H37" s="17">
        <v>1</v>
      </c>
      <c r="I37" s="17">
        <v>0</v>
      </c>
      <c r="J37" s="19">
        <v>6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>
        <v>4</v>
      </c>
      <c r="G38" s="17">
        <v>4</v>
      </c>
      <c r="H38" s="17">
        <v>0</v>
      </c>
      <c r="I38" s="17">
        <v>0</v>
      </c>
      <c r="J38" s="19">
        <v>2</v>
      </c>
      <c r="K38" s="21"/>
      <c r="L38" s="19"/>
      <c r="M38" s="22"/>
      <c r="N38" s="22"/>
      <c r="O38" s="22"/>
      <c r="P38" s="22"/>
      <c r="Q38" s="19"/>
    </row>
    <row r="39" spans="1:17" s="7" customFormat="1" ht="31.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>
        <v>22</v>
      </c>
      <c r="G40" s="17">
        <v>0</v>
      </c>
      <c r="H40" s="17">
        <v>1</v>
      </c>
      <c r="I40" s="17">
        <v>0</v>
      </c>
      <c r="J40" s="19">
        <v>5</v>
      </c>
      <c r="K40" s="21"/>
      <c r="L40" s="19"/>
      <c r="M40" s="19"/>
      <c r="N40" s="19"/>
      <c r="O40" s="19"/>
      <c r="P40" s="19"/>
      <c r="Q40" s="19"/>
    </row>
    <row r="41" spans="1:17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61</v>
      </c>
      <c r="G41" s="17">
        <v>10</v>
      </c>
      <c r="H41" s="17">
        <v>1</v>
      </c>
      <c r="I41" s="17">
        <v>0</v>
      </c>
      <c r="J41" s="19">
        <v>28</v>
      </c>
      <c r="K41" s="21"/>
      <c r="L41" s="19"/>
      <c r="M41" s="19"/>
      <c r="N41" s="19"/>
      <c r="O41" s="19"/>
      <c r="P41" s="19"/>
      <c r="Q41" s="19"/>
    </row>
    <row r="42" spans="1:17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>
        <v>5</v>
      </c>
      <c r="G42" s="17">
        <v>2</v>
      </c>
      <c r="H42" s="17">
        <v>0</v>
      </c>
      <c r="I42" s="17">
        <v>0</v>
      </c>
      <c r="J42" s="19">
        <v>1</v>
      </c>
      <c r="K42" s="21"/>
      <c r="L42" s="19"/>
      <c r="M42" s="19"/>
      <c r="N42" s="19"/>
      <c r="O42" s="19"/>
      <c r="P42" s="19"/>
      <c r="Q42" s="19"/>
    </row>
    <row r="43" spans="1:17" ht="31.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96</v>
      </c>
      <c r="G43" s="17">
        <v>3</v>
      </c>
      <c r="H43" s="17">
        <v>5</v>
      </c>
      <c r="I43" s="17">
        <v>90</v>
      </c>
      <c r="J43" s="19">
        <v>77</v>
      </c>
      <c r="K43" s="24"/>
      <c r="L43" s="25"/>
      <c r="M43" s="25"/>
      <c r="N43" s="25"/>
      <c r="O43" s="25"/>
      <c r="P43" s="25"/>
      <c r="Q43" s="19"/>
    </row>
    <row r="44" spans="1:17" ht="19.5" customHeight="1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120</v>
      </c>
      <c r="G44" s="17">
        <v>9</v>
      </c>
      <c r="H44" s="17">
        <v>8</v>
      </c>
      <c r="I44" s="17">
        <v>115</v>
      </c>
      <c r="J44" s="19">
        <v>106</v>
      </c>
      <c r="K44" s="24"/>
      <c r="L44" s="25"/>
      <c r="M44" s="25"/>
      <c r="N44" s="25"/>
      <c r="O44" s="25"/>
      <c r="P44" s="25"/>
      <c r="Q44" s="19"/>
    </row>
    <row r="45" spans="1:17" ht="21" customHeight="1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51</v>
      </c>
      <c r="G45" s="17">
        <v>15</v>
      </c>
      <c r="H45" s="17">
        <v>3</v>
      </c>
      <c r="I45" s="17">
        <v>50</v>
      </c>
      <c r="J45" s="19">
        <v>43</v>
      </c>
      <c r="K45" s="24"/>
      <c r="L45" s="25"/>
      <c r="M45" s="25"/>
      <c r="N45" s="25"/>
      <c r="O45" s="25"/>
      <c r="P45" s="25"/>
      <c r="Q45" s="19"/>
    </row>
    <row r="46" spans="1:17" ht="31.5" customHeight="1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62</v>
      </c>
      <c r="G46" s="17">
        <v>4</v>
      </c>
      <c r="H46" s="17">
        <v>2</v>
      </c>
      <c r="I46" s="17">
        <v>59</v>
      </c>
      <c r="J46" s="19">
        <v>47</v>
      </c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56</v>
      </c>
      <c r="G47" s="17">
        <v>11</v>
      </c>
      <c r="H47" s="17">
        <v>3</v>
      </c>
      <c r="I47" s="17">
        <v>54</v>
      </c>
      <c r="J47" s="19">
        <v>51</v>
      </c>
      <c r="K47" s="26"/>
      <c r="L47" s="25"/>
      <c r="M47" s="25"/>
      <c r="N47" s="25"/>
      <c r="O47" s="25"/>
      <c r="P47" s="25"/>
      <c r="Q47" s="19"/>
    </row>
    <row r="48" spans="1:17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66</v>
      </c>
      <c r="G48" s="17">
        <v>5</v>
      </c>
      <c r="H48" s="17">
        <v>6</v>
      </c>
      <c r="I48" s="17">
        <v>65</v>
      </c>
      <c r="J48" s="19">
        <v>52</v>
      </c>
      <c r="K48" s="24"/>
      <c r="L48" s="25"/>
      <c r="M48" s="25"/>
      <c r="N48" s="25"/>
      <c r="O48" s="25"/>
      <c r="P48" s="25"/>
      <c r="Q48" s="19"/>
    </row>
    <row r="49" spans="1:3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158</v>
      </c>
      <c r="G49" s="17">
        <v>102</v>
      </c>
      <c r="H49" s="17">
        <v>9</v>
      </c>
      <c r="I49" s="17">
        <v>154</v>
      </c>
      <c r="J49" s="19">
        <v>129</v>
      </c>
      <c r="K49" s="24"/>
      <c r="L49" s="25"/>
      <c r="M49" s="25"/>
      <c r="N49" s="25"/>
      <c r="O49" s="25"/>
      <c r="P49" s="25"/>
      <c r="Q49" s="19"/>
    </row>
    <row r="50" spans="1:35" ht="31.5" customHeight="1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>
        <v>37</v>
      </c>
      <c r="G50" s="17">
        <v>18</v>
      </c>
      <c r="H50" s="17">
        <v>1</v>
      </c>
      <c r="I50" s="17">
        <v>36</v>
      </c>
      <c r="J50" s="19">
        <v>30</v>
      </c>
      <c r="K50" s="24"/>
      <c r="L50" s="25"/>
      <c r="M50" s="25"/>
      <c r="N50" s="25"/>
      <c r="O50" s="25"/>
      <c r="P50" s="25"/>
      <c r="Q50" s="19"/>
    </row>
    <row r="51" spans="1:35" ht="33.75" customHeight="1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108</v>
      </c>
      <c r="G51" s="17">
        <v>84</v>
      </c>
      <c r="H51" s="17">
        <v>3</v>
      </c>
      <c r="I51" s="17">
        <v>107</v>
      </c>
      <c r="J51" s="19">
        <v>72</v>
      </c>
      <c r="K51" s="24"/>
      <c r="L51" s="25"/>
      <c r="M51" s="25"/>
      <c r="N51" s="25"/>
      <c r="O51" s="25"/>
      <c r="P51" s="25"/>
      <c r="Q51" s="19"/>
    </row>
    <row r="52" spans="1:35" ht="30.75" customHeight="1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86</v>
      </c>
      <c r="G52" s="17">
        <v>43</v>
      </c>
      <c r="H52" s="17">
        <v>3</v>
      </c>
      <c r="I52" s="17">
        <v>83</v>
      </c>
      <c r="J52" s="19">
        <v>71</v>
      </c>
      <c r="K52" s="24"/>
      <c r="L52" s="25"/>
      <c r="M52" s="25"/>
      <c r="N52" s="25"/>
      <c r="O52" s="25"/>
      <c r="P52" s="25"/>
      <c r="Q52" s="19"/>
    </row>
    <row r="53" spans="1:35" ht="31.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68</v>
      </c>
      <c r="G53" s="17">
        <v>0</v>
      </c>
      <c r="H53" s="17">
        <v>7</v>
      </c>
      <c r="I53" s="17">
        <v>60</v>
      </c>
      <c r="J53" s="19">
        <v>48</v>
      </c>
      <c r="K53" s="24"/>
      <c r="L53" s="22"/>
      <c r="M53" s="22"/>
      <c r="N53" s="22"/>
      <c r="O53" s="22"/>
      <c r="P53" s="22"/>
      <c r="Q53" s="22"/>
    </row>
    <row r="54" spans="1:35" s="7" customFormat="1" ht="31.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>
        <v>8</v>
      </c>
      <c r="G54" s="17">
        <v>0</v>
      </c>
      <c r="H54" s="17">
        <v>1</v>
      </c>
      <c r="I54" s="17">
        <v>7</v>
      </c>
      <c r="J54" s="19">
        <v>7</v>
      </c>
      <c r="K54" s="24"/>
      <c r="L54" s="22"/>
      <c r="M54" s="22"/>
      <c r="N54" s="22"/>
      <c r="O54" s="22"/>
      <c r="P54" s="22"/>
      <c r="Q54" s="22"/>
    </row>
    <row r="55" spans="1:35" s="7" customFormat="1" ht="31.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8</v>
      </c>
      <c r="G55" s="17">
        <v>0</v>
      </c>
      <c r="H55" s="17">
        <v>0</v>
      </c>
      <c r="I55" s="17">
        <v>8</v>
      </c>
      <c r="J55" s="19">
        <v>4</v>
      </c>
      <c r="K55" s="24"/>
      <c r="L55" s="22"/>
      <c r="M55" s="22"/>
      <c r="N55" s="22"/>
      <c r="O55" s="22"/>
      <c r="P55" s="22"/>
      <c r="Q55" s="22"/>
    </row>
    <row r="56" spans="1:35" s="7" customFormat="1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>
        <v>5</v>
      </c>
      <c r="G56" s="17">
        <v>0</v>
      </c>
      <c r="H56" s="17">
        <v>0</v>
      </c>
      <c r="I56" s="17">
        <v>5</v>
      </c>
      <c r="J56" s="19">
        <v>3</v>
      </c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327</v>
      </c>
      <c r="G57" s="17">
        <v>0</v>
      </c>
      <c r="H57" s="17">
        <v>15</v>
      </c>
      <c r="I57" s="17">
        <v>303</v>
      </c>
      <c r="J57" s="19">
        <v>238</v>
      </c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>
        <v>11</v>
      </c>
      <c r="G58" s="17">
        <v>0</v>
      </c>
      <c r="H58" s="17">
        <v>1</v>
      </c>
      <c r="I58" s="17">
        <v>9</v>
      </c>
      <c r="J58" s="19">
        <v>7</v>
      </c>
      <c r="K58" s="43"/>
      <c r="L58" s="27"/>
      <c r="M58" s="27"/>
      <c r="N58" s="27"/>
      <c r="O58" s="27"/>
      <c r="P58" s="27"/>
      <c r="Q58" s="27"/>
    </row>
    <row r="59" spans="1:35" s="7" customFormat="1" ht="23.25" customHeight="1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42</v>
      </c>
      <c r="G59" s="17">
        <v>0</v>
      </c>
      <c r="H59" s="17">
        <v>2</v>
      </c>
      <c r="I59" s="17">
        <v>39</v>
      </c>
      <c r="J59" s="19">
        <v>33</v>
      </c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60</v>
      </c>
      <c r="G60" s="17">
        <v>0</v>
      </c>
      <c r="H60" s="17">
        <v>3</v>
      </c>
      <c r="I60" s="17">
        <v>54</v>
      </c>
      <c r="J60" s="19">
        <v>43</v>
      </c>
      <c r="K60" s="24"/>
      <c r="L60" s="25"/>
      <c r="M60" s="25"/>
      <c r="N60" s="25"/>
      <c r="O60" s="25"/>
      <c r="P60" s="25"/>
      <c r="Q60" s="19"/>
    </row>
    <row r="61" spans="1:35" ht="31.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67</v>
      </c>
      <c r="G61" s="17">
        <v>0</v>
      </c>
      <c r="H61" s="17">
        <v>5</v>
      </c>
      <c r="I61" s="17">
        <v>67</v>
      </c>
      <c r="J61" s="19">
        <v>53</v>
      </c>
      <c r="K61" s="24"/>
      <c r="L61" s="25"/>
      <c r="M61" s="25"/>
      <c r="N61" s="25"/>
      <c r="O61" s="25"/>
      <c r="P61" s="25"/>
      <c r="Q61" s="19"/>
    </row>
    <row r="62" spans="1:35" ht="31.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60</v>
      </c>
      <c r="G62" s="17">
        <v>1</v>
      </c>
      <c r="H62" s="17">
        <v>1</v>
      </c>
      <c r="I62" s="17">
        <v>58</v>
      </c>
      <c r="J62" s="19">
        <v>37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22</v>
      </c>
      <c r="G63" s="17">
        <v>0</v>
      </c>
      <c r="H63" s="17">
        <v>3</v>
      </c>
      <c r="I63" s="17">
        <v>19</v>
      </c>
      <c r="J63" s="19">
        <v>15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>
        <v>4</v>
      </c>
      <c r="G64" s="17">
        <v>0</v>
      </c>
      <c r="H64" s="17">
        <v>0</v>
      </c>
      <c r="I64" s="17">
        <v>4</v>
      </c>
      <c r="J64" s="19">
        <v>2</v>
      </c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22</v>
      </c>
      <c r="G65" s="17">
        <v>0</v>
      </c>
      <c r="H65" s="17">
        <v>2</v>
      </c>
      <c r="I65" s="17">
        <v>22</v>
      </c>
      <c r="J65" s="19">
        <v>14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>
        <v>15</v>
      </c>
      <c r="G66" s="17">
        <v>0</v>
      </c>
      <c r="H66" s="17">
        <v>0</v>
      </c>
      <c r="I66" s="17">
        <v>15</v>
      </c>
      <c r="J66" s="19">
        <v>7</v>
      </c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74</v>
      </c>
      <c r="G67" s="17">
        <v>0</v>
      </c>
      <c r="H67" s="17">
        <v>4</v>
      </c>
      <c r="I67" s="17">
        <v>67</v>
      </c>
      <c r="J67" s="19">
        <v>53</v>
      </c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58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>
        <v>42</v>
      </c>
      <c r="G68" s="17">
        <v>37</v>
      </c>
      <c r="H68" s="17">
        <v>1</v>
      </c>
      <c r="I68" s="17">
        <v>42</v>
      </c>
      <c r="J68" s="19">
        <v>32</v>
      </c>
      <c r="K68" s="24"/>
      <c r="L68" s="22"/>
      <c r="M68" s="22"/>
      <c r="N68" s="22"/>
      <c r="O68" s="22"/>
      <c r="P68" s="22"/>
      <c r="Q68" s="22"/>
      <c r="S68" s="58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13</v>
      </c>
      <c r="G69" s="17">
        <v>10</v>
      </c>
      <c r="H69" s="17">
        <v>1</v>
      </c>
      <c r="I69" s="17">
        <v>13</v>
      </c>
      <c r="J69" s="19">
        <v>9</v>
      </c>
      <c r="K69" s="24"/>
      <c r="L69" s="22"/>
      <c r="M69" s="22"/>
      <c r="N69" s="22"/>
      <c r="O69" s="22"/>
      <c r="P69" s="22"/>
      <c r="Q69" s="22"/>
      <c r="S69" s="58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>
        <v>1</v>
      </c>
      <c r="G70" s="17">
        <v>1</v>
      </c>
      <c r="H70" s="17">
        <v>0</v>
      </c>
      <c r="I70" s="17">
        <v>1</v>
      </c>
      <c r="J70" s="19">
        <v>1</v>
      </c>
      <c r="K70" s="24"/>
      <c r="L70" s="22"/>
      <c r="M70" s="22"/>
      <c r="N70" s="22"/>
      <c r="O70" s="22"/>
      <c r="P70" s="22"/>
      <c r="Q70" s="22"/>
      <c r="S70" s="58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35</v>
      </c>
      <c r="G71" s="17">
        <v>2</v>
      </c>
      <c r="H71" s="17">
        <v>1</v>
      </c>
      <c r="I71" s="17">
        <v>32</v>
      </c>
      <c r="J71" s="19">
        <v>21</v>
      </c>
      <c r="K71" s="24"/>
      <c r="L71" s="25"/>
      <c r="M71" s="25"/>
      <c r="N71" s="25"/>
      <c r="O71" s="25"/>
      <c r="P71" s="25"/>
      <c r="Q71" s="19"/>
      <c r="S71" s="58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69</v>
      </c>
      <c r="G72" s="17">
        <v>0</v>
      </c>
      <c r="H72" s="17">
        <v>3</v>
      </c>
      <c r="I72" s="17">
        <v>65</v>
      </c>
      <c r="J72" s="19">
        <v>47</v>
      </c>
      <c r="K72" s="24"/>
      <c r="L72" s="25"/>
      <c r="M72" s="25"/>
      <c r="N72" s="25"/>
      <c r="O72" s="25"/>
      <c r="P72" s="25"/>
      <c r="Q72" s="19"/>
      <c r="S72" s="58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129</v>
      </c>
      <c r="G73" s="17">
        <v>43</v>
      </c>
      <c r="H73" s="17">
        <v>10</v>
      </c>
      <c r="I73" s="17">
        <v>126</v>
      </c>
      <c r="J73" s="19">
        <v>109</v>
      </c>
      <c r="K73" s="24"/>
      <c r="L73" s="25"/>
      <c r="M73" s="25"/>
      <c r="N73" s="25"/>
      <c r="O73" s="25"/>
      <c r="P73" s="25"/>
      <c r="Q73" s="19"/>
      <c r="S73" s="58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23</v>
      </c>
      <c r="G74" s="17">
        <v>10</v>
      </c>
      <c r="H74" s="17">
        <v>1</v>
      </c>
      <c r="I74" s="17">
        <v>21</v>
      </c>
      <c r="J74" s="19">
        <v>16</v>
      </c>
      <c r="K74" s="24"/>
      <c r="L74" s="25"/>
      <c r="M74" s="25"/>
      <c r="N74" s="25"/>
      <c r="O74" s="25"/>
      <c r="P74" s="25"/>
      <c r="Q74" s="19"/>
      <c r="S74" s="58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27" customHeight="1">
      <c r="A75" s="49">
        <v>64</v>
      </c>
      <c r="B75" s="50" t="s">
        <v>76</v>
      </c>
      <c r="C75" s="51">
        <v>4890</v>
      </c>
      <c r="D75" s="22" t="s">
        <v>57</v>
      </c>
      <c r="E75" s="52"/>
      <c r="F75" s="22">
        <v>566</v>
      </c>
      <c r="G75" s="22">
        <v>82</v>
      </c>
      <c r="H75" s="22"/>
      <c r="I75" s="22"/>
      <c r="J75" s="22"/>
      <c r="K75" s="53"/>
      <c r="L75" s="22">
        <v>506</v>
      </c>
      <c r="M75" s="22">
        <v>36</v>
      </c>
      <c r="N75" s="22"/>
      <c r="O75" s="22"/>
      <c r="P75" s="22"/>
      <c r="Q75" s="22"/>
      <c r="S75" s="46"/>
      <c r="T75" s="46"/>
      <c r="U75" s="46"/>
      <c r="V75" s="46"/>
      <c r="W75" s="47"/>
      <c r="X75" s="47"/>
      <c r="Y75" s="46"/>
      <c r="Z75" s="46"/>
      <c r="AA75" s="47"/>
      <c r="AB75" s="47"/>
      <c r="AC75" s="46"/>
      <c r="AD75" s="46"/>
      <c r="AE75" s="46"/>
      <c r="AF75" s="46"/>
      <c r="AG75" s="48"/>
      <c r="AH75" s="46"/>
      <c r="AI75" s="46"/>
    </row>
    <row r="76" spans="1:35" s="45" customFormat="1" ht="31.5" customHeight="1">
      <c r="A76" s="49">
        <v>65</v>
      </c>
      <c r="B76" s="50" t="s">
        <v>7</v>
      </c>
      <c r="C76" s="51">
        <v>5102</v>
      </c>
      <c r="D76" s="22" t="s">
        <v>57</v>
      </c>
      <c r="E76" s="52"/>
      <c r="F76" s="22">
        <v>84</v>
      </c>
      <c r="G76" s="22">
        <v>0</v>
      </c>
      <c r="H76" s="22"/>
      <c r="I76" s="22"/>
      <c r="J76" s="22"/>
      <c r="K76" s="54"/>
      <c r="L76" s="22">
        <v>54</v>
      </c>
      <c r="M76" s="22">
        <v>0</v>
      </c>
      <c r="N76" s="22"/>
      <c r="O76" s="22"/>
      <c r="P76" s="22"/>
      <c r="Q76" s="22"/>
    </row>
    <row r="77" spans="1:35" s="45" customFormat="1" ht="43.5" customHeight="1">
      <c r="A77" s="49">
        <v>66</v>
      </c>
      <c r="B77" s="50" t="s">
        <v>77</v>
      </c>
      <c r="C77" s="51">
        <v>5103</v>
      </c>
      <c r="D77" s="22" t="s">
        <v>57</v>
      </c>
      <c r="E77" s="52"/>
      <c r="F77" s="22">
        <v>10</v>
      </c>
      <c r="G77" s="22">
        <v>0</v>
      </c>
      <c r="H77" s="22"/>
      <c r="I77" s="22"/>
      <c r="J77" s="22"/>
      <c r="K77" s="53"/>
      <c r="L77" s="22">
        <v>27</v>
      </c>
      <c r="M77" s="22">
        <v>0</v>
      </c>
      <c r="N77" s="22"/>
      <c r="O77" s="22"/>
      <c r="P77" s="22"/>
      <c r="Q77" s="22"/>
    </row>
    <row r="78" spans="1:35" s="8" customFormat="1" ht="40.5" customHeight="1">
      <c r="A78" s="28"/>
      <c r="B78" s="29"/>
      <c r="C78" s="30"/>
      <c r="D78" s="41" t="s">
        <v>51</v>
      </c>
      <c r="E78" s="22">
        <f>SUM(E12:E42)</f>
        <v>3500</v>
      </c>
      <c r="F78" s="22">
        <f t="shared" ref="F78:J78" si="0">SUM(F12:F42)</f>
        <v>1839</v>
      </c>
      <c r="G78" s="22">
        <f t="shared" si="0"/>
        <v>109</v>
      </c>
      <c r="H78" s="22">
        <f t="shared" si="0"/>
        <v>45</v>
      </c>
      <c r="I78" s="22">
        <f t="shared" si="0"/>
        <v>0</v>
      </c>
      <c r="J78" s="22">
        <f t="shared" si="0"/>
        <v>469</v>
      </c>
      <c r="K78" s="44"/>
      <c r="L78" s="22">
        <f>SUM(L12:L42)</f>
        <v>154</v>
      </c>
      <c r="M78" s="22">
        <f t="shared" ref="M78:Q78" si="1">SUM(M12:M42)</f>
        <v>1</v>
      </c>
      <c r="N78" s="22">
        <f t="shared" si="1"/>
        <v>0</v>
      </c>
      <c r="O78" s="22">
        <f t="shared" si="1"/>
        <v>0</v>
      </c>
      <c r="P78" s="22">
        <f t="shared" si="1"/>
        <v>36</v>
      </c>
      <c r="Q78" s="22">
        <f t="shared" si="1"/>
        <v>154</v>
      </c>
    </row>
    <row r="79" spans="1:35" s="8" customFormat="1" ht="27.75" customHeight="1">
      <c r="A79" s="28"/>
      <c r="B79" s="29"/>
      <c r="C79" s="30"/>
      <c r="D79" s="41" t="s">
        <v>52</v>
      </c>
      <c r="E79" s="22">
        <f>SUM(E43:E74)</f>
        <v>1975</v>
      </c>
      <c r="F79" s="22">
        <f t="shared" ref="F79:J79" si="2">SUM(F43:F74)</f>
        <v>1945</v>
      </c>
      <c r="G79" s="22">
        <f t="shared" si="2"/>
        <v>398</v>
      </c>
      <c r="H79" s="22">
        <f t="shared" si="2"/>
        <v>104</v>
      </c>
      <c r="I79" s="22">
        <f t="shared" si="2"/>
        <v>1850</v>
      </c>
      <c r="J79" s="22">
        <f t="shared" si="2"/>
        <v>1477</v>
      </c>
      <c r="K79" s="31"/>
      <c r="L79" s="22">
        <f>SUM(L43:L74)</f>
        <v>32</v>
      </c>
      <c r="M79" s="22">
        <f t="shared" ref="M79:Q79" si="3">SUM(M43:M74)</f>
        <v>3</v>
      </c>
      <c r="N79" s="22">
        <f t="shared" si="3"/>
        <v>0</v>
      </c>
      <c r="O79" s="22">
        <f t="shared" si="3"/>
        <v>32</v>
      </c>
      <c r="P79" s="22">
        <f t="shared" si="3"/>
        <v>25</v>
      </c>
      <c r="Q79" s="22">
        <f t="shared" si="3"/>
        <v>32</v>
      </c>
    </row>
    <row r="80" spans="1:35" s="8" customFormat="1" ht="27.75" customHeight="1">
      <c r="A80" s="28"/>
      <c r="B80" s="29"/>
      <c r="C80" s="30"/>
      <c r="D80" s="41" t="s">
        <v>53</v>
      </c>
      <c r="E80" s="22">
        <f>SUM(E78:E79)</f>
        <v>5475</v>
      </c>
      <c r="F80" s="22">
        <f t="shared" ref="F80:J80" si="4">SUM(F78:F79)</f>
        <v>3784</v>
      </c>
      <c r="G80" s="22">
        <f t="shared" si="4"/>
        <v>507</v>
      </c>
      <c r="H80" s="22">
        <f t="shared" si="4"/>
        <v>149</v>
      </c>
      <c r="I80" s="22">
        <f t="shared" si="4"/>
        <v>1850</v>
      </c>
      <c r="J80" s="22">
        <f t="shared" si="4"/>
        <v>1946</v>
      </c>
      <c r="K80" s="31"/>
      <c r="L80" s="22">
        <f>SUM(L78:L79)</f>
        <v>186</v>
      </c>
      <c r="M80" s="22">
        <f t="shared" ref="M80:Q80" si="5">SUM(M78:M79)</f>
        <v>4</v>
      </c>
      <c r="N80" s="22">
        <f t="shared" si="5"/>
        <v>0</v>
      </c>
      <c r="O80" s="22">
        <f t="shared" si="5"/>
        <v>32</v>
      </c>
      <c r="P80" s="22">
        <f t="shared" si="5"/>
        <v>61</v>
      </c>
      <c r="Q80" s="22">
        <f t="shared" si="5"/>
        <v>186</v>
      </c>
    </row>
    <row r="81" spans="1:18" s="8" customFormat="1" ht="23.25" customHeight="1">
      <c r="A81" s="28"/>
      <c r="B81" s="29"/>
      <c r="C81" s="30"/>
      <c r="D81" s="42" t="s">
        <v>46</v>
      </c>
      <c r="E81" s="22"/>
      <c r="F81" s="22">
        <f>SUM(F75:F77)</f>
        <v>660</v>
      </c>
      <c r="G81" s="22">
        <f>SUM(G75:G77)</f>
        <v>82</v>
      </c>
      <c r="H81" s="22"/>
      <c r="I81" s="22"/>
      <c r="J81" s="22"/>
      <c r="K81" s="22"/>
      <c r="L81" s="22">
        <f>SUM(L75:L77)</f>
        <v>587</v>
      </c>
      <c r="M81" s="22">
        <f>SUM(M75:M77)</f>
        <v>36</v>
      </c>
      <c r="N81" s="22"/>
      <c r="O81" s="22"/>
      <c r="P81" s="22"/>
      <c r="Q81" s="40" t="s">
        <v>54</v>
      </c>
    </row>
    <row r="82" spans="1:18" ht="10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>
      <c r="A86" s="32"/>
      <c r="B86" s="32"/>
      <c r="C86" s="32"/>
      <c r="D86" s="32"/>
      <c r="E86" s="32"/>
      <c r="F86" s="32"/>
      <c r="G86" s="67"/>
      <c r="H86" s="67"/>
      <c r="I86" s="67"/>
      <c r="J86" s="67"/>
      <c r="K86" s="67"/>
      <c r="L86" s="67"/>
      <c r="M86" s="32"/>
      <c r="N86" s="32"/>
      <c r="O86" s="32"/>
      <c r="P86" s="32"/>
      <c r="Q86" s="32"/>
    </row>
    <row r="87" spans="1:18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I89"/>
  <sheetViews>
    <sheetView tabSelected="1" view="pageBreakPreview" topLeftCell="A37" zoomScaleNormal="85" zoomScaleSheetLayoutView="100" workbookViewId="0">
      <selection activeCell="G84" sqref="G84"/>
    </sheetView>
  </sheetViews>
  <sheetFormatPr defaultRowHeight="16.5"/>
  <cols>
    <col min="1" max="1" width="5.28515625" style="7" customWidth="1"/>
    <col min="2" max="2" width="21.140625" style="7" customWidth="1"/>
    <col min="3" max="3" width="10.7109375" style="7" customWidth="1"/>
    <col min="4" max="4" width="8" style="7" customWidth="1"/>
    <col min="5" max="5" width="8.140625" style="7" customWidth="1"/>
    <col min="6" max="6" width="6.28515625" style="7" customWidth="1"/>
    <col min="7" max="7" width="4.85546875" style="7" customWidth="1"/>
    <col min="8" max="8" width="6.140625" style="7" customWidth="1"/>
    <col min="9" max="9" width="8" style="7" customWidth="1"/>
    <col min="10" max="10" width="10.140625" style="7" customWidth="1"/>
    <col min="11" max="11" width="3" style="7" customWidth="1"/>
    <col min="12" max="12" width="9" style="7" bestFit="1" customWidth="1"/>
    <col min="13" max="13" width="5.140625" style="7" bestFit="1" customWidth="1"/>
    <col min="14" max="14" width="6.42578125" style="7" customWidth="1"/>
    <col min="15" max="15" width="8" style="7" customWidth="1"/>
    <col min="16" max="16" width="7.5703125" style="7" customWidth="1"/>
    <col min="17" max="17" width="7.28515625" style="7" customWidth="1"/>
    <col min="18" max="18" width="9.140625" style="7"/>
    <col min="19" max="19" width="30.140625" style="7" customWidth="1"/>
    <col min="20" max="16384" width="9.140625" style="7"/>
  </cols>
  <sheetData>
    <row r="1" spans="1:17">
      <c r="A1" s="69" t="s">
        <v>9</v>
      </c>
      <c r="B1" s="69"/>
      <c r="C1" s="69"/>
      <c r="D1" s="69"/>
      <c r="E1" s="73" t="s">
        <v>10</v>
      </c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>
      <c r="A2" s="68" t="s">
        <v>11</v>
      </c>
      <c r="B2" s="68"/>
      <c r="C2" s="68"/>
      <c r="D2" s="68"/>
      <c r="E2" s="73" t="s">
        <v>12</v>
      </c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7">
      <c r="A3" s="68" t="s">
        <v>13</v>
      </c>
      <c r="B3" s="68"/>
      <c r="C3" s="68"/>
      <c r="D3" s="68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>
      <c r="A4" s="5"/>
      <c r="B4" s="5"/>
      <c r="C4" s="5"/>
      <c r="D4" s="6"/>
      <c r="E4" s="6"/>
      <c r="F4" s="70" t="s">
        <v>83</v>
      </c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6" spans="1:17" ht="24" customHeight="1">
      <c r="A6" s="80" t="s">
        <v>87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1:17" ht="25.5" customHeight="1">
      <c r="A7" s="81" t="s">
        <v>88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17">
      <c r="A8" s="59" t="s">
        <v>0</v>
      </c>
      <c r="B8" s="59" t="s">
        <v>78</v>
      </c>
      <c r="C8" s="59" t="s">
        <v>79</v>
      </c>
      <c r="D8" s="59" t="s">
        <v>80</v>
      </c>
      <c r="E8" s="64" t="s">
        <v>81</v>
      </c>
      <c r="F8" s="59" t="s">
        <v>1</v>
      </c>
      <c r="G8" s="59"/>
      <c r="H8" s="60"/>
      <c r="I8" s="60"/>
      <c r="J8" s="59"/>
      <c r="K8" s="63"/>
      <c r="L8" s="59" t="s">
        <v>6</v>
      </c>
      <c r="M8" s="59"/>
      <c r="N8" s="59"/>
      <c r="O8" s="60"/>
      <c r="P8" s="60"/>
      <c r="Q8" s="59"/>
    </row>
    <row r="9" spans="1:17">
      <c r="A9" s="59"/>
      <c r="B9" s="59"/>
      <c r="C9" s="59"/>
      <c r="D9" s="59"/>
      <c r="E9" s="65"/>
      <c r="F9" s="59" t="s">
        <v>2</v>
      </c>
      <c r="G9" s="61" t="s">
        <v>3</v>
      </c>
      <c r="H9" s="62"/>
      <c r="I9" s="62"/>
      <c r="J9" s="61"/>
      <c r="K9" s="63"/>
      <c r="L9" s="59" t="s">
        <v>2</v>
      </c>
      <c r="M9" s="61" t="s">
        <v>3</v>
      </c>
      <c r="N9" s="61"/>
      <c r="O9" s="62"/>
      <c r="P9" s="62"/>
      <c r="Q9" s="61"/>
    </row>
    <row r="10" spans="1:17" ht="312" customHeight="1">
      <c r="A10" s="59"/>
      <c r="B10" s="59"/>
      <c r="C10" s="59"/>
      <c r="D10" s="59"/>
      <c r="E10" s="66"/>
      <c r="F10" s="59"/>
      <c r="G10" s="56" t="s">
        <v>4</v>
      </c>
      <c r="H10" s="57" t="s">
        <v>5</v>
      </c>
      <c r="I10" s="11" t="s">
        <v>58</v>
      </c>
      <c r="J10" s="11" t="s">
        <v>59</v>
      </c>
      <c r="K10" s="63"/>
      <c r="L10" s="59"/>
      <c r="M10" s="56" t="s">
        <v>4</v>
      </c>
      <c r="N10" s="56" t="s">
        <v>5</v>
      </c>
      <c r="O10" s="11" t="s">
        <v>58</v>
      </c>
      <c r="P10" s="11" t="s">
        <v>86</v>
      </c>
      <c r="Q10" s="12" t="s">
        <v>85</v>
      </c>
    </row>
    <row r="11" spans="1:17" ht="17.25" customHeight="1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>
        <v>24</v>
      </c>
      <c r="G12" s="17">
        <v>0</v>
      </c>
      <c r="H12" s="17">
        <v>1</v>
      </c>
      <c r="I12" s="17">
        <v>0</v>
      </c>
      <c r="J12" s="19">
        <v>9</v>
      </c>
      <c r="K12" s="20"/>
      <c r="L12" s="19"/>
      <c r="M12" s="19"/>
      <c r="N12" s="19"/>
      <c r="O12" s="19"/>
      <c r="P12" s="19"/>
      <c r="Q12" s="19"/>
    </row>
    <row r="13" spans="1:17" s="75" customFormat="1" ht="21.75" customHeight="1">
      <c r="A13" s="18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40</v>
      </c>
      <c r="G13" s="17">
        <v>0</v>
      </c>
      <c r="H13" s="17">
        <v>0</v>
      </c>
      <c r="I13" s="17">
        <v>0</v>
      </c>
      <c r="J13" s="19">
        <v>12</v>
      </c>
      <c r="K13" s="21"/>
      <c r="L13" s="74">
        <f>9+23</f>
        <v>32</v>
      </c>
      <c r="M13" s="74">
        <f>0+2</f>
        <v>2</v>
      </c>
      <c r="N13" s="74">
        <f>0+2</f>
        <v>2</v>
      </c>
      <c r="O13" s="22">
        <v>0</v>
      </c>
      <c r="P13" s="74">
        <f>1+8</f>
        <v>9</v>
      </c>
      <c r="Q13" s="19">
        <v>9</v>
      </c>
    </row>
    <row r="14" spans="1:17" s="75" customFormat="1" ht="24.75" customHeight="1">
      <c r="A14" s="18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>
        <v>7</v>
      </c>
      <c r="G14" s="17">
        <v>1</v>
      </c>
      <c r="H14" s="17">
        <v>1</v>
      </c>
      <c r="I14" s="17">
        <v>0</v>
      </c>
      <c r="J14" s="19">
        <v>1</v>
      </c>
      <c r="K14" s="21"/>
      <c r="L14" s="19"/>
      <c r="M14" s="19"/>
      <c r="N14" s="19"/>
      <c r="O14" s="19"/>
      <c r="P14" s="19"/>
      <c r="Q14" s="19"/>
    </row>
    <row r="15" spans="1:17" s="75" customFormat="1" ht="30.75" customHeight="1">
      <c r="A15" s="18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30</v>
      </c>
      <c r="G15" s="17">
        <v>2</v>
      </c>
      <c r="H15" s="17">
        <v>0</v>
      </c>
      <c r="I15" s="17">
        <v>0</v>
      </c>
      <c r="J15" s="19">
        <v>10</v>
      </c>
      <c r="K15" s="23"/>
      <c r="L15" s="74">
        <f>10+33</f>
        <v>43</v>
      </c>
      <c r="M15" s="74">
        <f>0+3</f>
        <v>3</v>
      </c>
      <c r="N15" s="74">
        <f>0+1</f>
        <v>1</v>
      </c>
      <c r="O15" s="22">
        <v>0</v>
      </c>
      <c r="P15" s="74">
        <f>3+14</f>
        <v>17</v>
      </c>
      <c r="Q15" s="19">
        <v>10</v>
      </c>
    </row>
    <row r="16" spans="1:17" s="75" customFormat="1" ht="19.5" customHeight="1">
      <c r="A16" s="18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>
        <v>7</v>
      </c>
      <c r="G16" s="17">
        <v>0</v>
      </c>
      <c r="H16" s="17">
        <v>1</v>
      </c>
      <c r="I16" s="17">
        <v>0</v>
      </c>
      <c r="J16" s="19">
        <v>3</v>
      </c>
      <c r="K16" s="21"/>
      <c r="L16" s="74">
        <f>2+33</f>
        <v>35</v>
      </c>
      <c r="M16" s="74">
        <f>0+4</f>
        <v>4</v>
      </c>
      <c r="N16" s="74">
        <f>0+4</f>
        <v>4</v>
      </c>
      <c r="O16" s="22">
        <v>0</v>
      </c>
      <c r="P16" s="74">
        <f>2+18</f>
        <v>20</v>
      </c>
      <c r="Q16" s="19">
        <v>2</v>
      </c>
    </row>
    <row r="17" spans="1:17" ht="21" customHeight="1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>
        <v>10</v>
      </c>
      <c r="G17" s="17">
        <v>0</v>
      </c>
      <c r="H17" s="17">
        <v>0</v>
      </c>
      <c r="I17" s="17">
        <v>0</v>
      </c>
      <c r="J17" s="19">
        <v>4</v>
      </c>
      <c r="K17" s="21"/>
      <c r="L17" s="19"/>
      <c r="M17" s="22"/>
      <c r="N17" s="22"/>
      <c r="O17" s="22"/>
      <c r="P17" s="22"/>
      <c r="Q17" s="19"/>
    </row>
    <row r="18" spans="1:17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>
        <v>36</v>
      </c>
      <c r="G18" s="17">
        <v>17</v>
      </c>
      <c r="H18" s="17">
        <v>5</v>
      </c>
      <c r="I18" s="17">
        <v>0</v>
      </c>
      <c r="J18" s="19">
        <v>18</v>
      </c>
      <c r="K18" s="21"/>
      <c r="L18" s="19"/>
      <c r="M18" s="19"/>
      <c r="N18" s="19"/>
      <c r="O18" s="19"/>
      <c r="P18" s="19"/>
      <c r="Q18" s="19"/>
    </row>
    <row r="19" spans="1:17" ht="31.5" customHeight="1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>
        <v>5</v>
      </c>
      <c r="G19" s="17">
        <v>3</v>
      </c>
      <c r="H19" s="17">
        <v>0</v>
      </c>
      <c r="I19" s="17">
        <v>0</v>
      </c>
      <c r="J19" s="19">
        <v>2</v>
      </c>
      <c r="K19" s="21"/>
      <c r="L19" s="19"/>
      <c r="M19" s="19"/>
      <c r="N19" s="19"/>
      <c r="O19" s="19"/>
      <c r="P19" s="19"/>
      <c r="Q19" s="19"/>
    </row>
    <row r="20" spans="1:17" ht="32.25" customHeight="1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35</v>
      </c>
      <c r="G20" s="17">
        <v>27</v>
      </c>
      <c r="H20" s="17">
        <v>1</v>
      </c>
      <c r="I20" s="17">
        <v>0</v>
      </c>
      <c r="J20" s="19">
        <v>5</v>
      </c>
      <c r="K20" s="21"/>
      <c r="L20" s="19"/>
      <c r="M20" s="19"/>
      <c r="N20" s="19"/>
      <c r="O20" s="19"/>
      <c r="P20" s="19"/>
      <c r="Q20" s="19"/>
    </row>
    <row r="21" spans="1:17" s="79" customFormat="1" ht="32.25" customHeight="1">
      <c r="A21" s="49">
        <v>10</v>
      </c>
      <c r="B21" s="77" t="s">
        <v>24</v>
      </c>
      <c r="C21" s="78">
        <v>6340417</v>
      </c>
      <c r="D21" s="49" t="s">
        <v>55</v>
      </c>
      <c r="E21" s="22">
        <v>130</v>
      </c>
      <c r="F21" s="78">
        <v>47</v>
      </c>
      <c r="G21" s="78">
        <v>19</v>
      </c>
      <c r="H21" s="78">
        <v>2</v>
      </c>
      <c r="I21" s="78">
        <v>0</v>
      </c>
      <c r="J21" s="22">
        <v>14</v>
      </c>
      <c r="K21" s="53"/>
      <c r="L21" s="74">
        <f>0+15</f>
        <v>15</v>
      </c>
      <c r="M21" s="74">
        <f>0+10</f>
        <v>10</v>
      </c>
      <c r="N21" s="76"/>
      <c r="O21" s="22"/>
      <c r="P21" s="76"/>
      <c r="Q21" s="22"/>
    </row>
    <row r="22" spans="1:17" s="75" customFormat="1" ht="31.5">
      <c r="A22" s="18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245</v>
      </c>
      <c r="G22" s="17">
        <v>1</v>
      </c>
      <c r="H22" s="17">
        <v>8</v>
      </c>
      <c r="I22" s="17">
        <v>0</v>
      </c>
      <c r="J22" s="19">
        <v>51</v>
      </c>
      <c r="K22" s="21"/>
      <c r="L22" s="74">
        <f>3+14</f>
        <v>17</v>
      </c>
      <c r="M22" s="22">
        <v>0</v>
      </c>
      <c r="N22" s="74">
        <f>0+1</f>
        <v>1</v>
      </c>
      <c r="O22" s="22">
        <v>0</v>
      </c>
      <c r="P22" s="74">
        <f>1+6</f>
        <v>7</v>
      </c>
      <c r="Q22" s="19">
        <v>3</v>
      </c>
    </row>
    <row r="23" spans="1:17" s="75" customFormat="1" ht="30.75" customHeight="1">
      <c r="A23" s="18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>
        <v>58</v>
      </c>
      <c r="G23" s="17">
        <v>0</v>
      </c>
      <c r="H23" s="17">
        <v>0</v>
      </c>
      <c r="I23" s="17">
        <v>0</v>
      </c>
      <c r="J23" s="19">
        <v>16</v>
      </c>
      <c r="K23" s="21"/>
      <c r="L23" s="74">
        <f>33+101</f>
        <v>134</v>
      </c>
      <c r="M23" s="74">
        <f>0+1</f>
        <v>1</v>
      </c>
      <c r="N23" s="74">
        <f>0+2</f>
        <v>2</v>
      </c>
      <c r="O23" s="22">
        <v>0</v>
      </c>
      <c r="P23" s="74">
        <f>7+35</f>
        <v>42</v>
      </c>
      <c r="Q23" s="19">
        <v>33</v>
      </c>
    </row>
    <row r="24" spans="1:17" ht="19.5" customHeight="1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10</v>
      </c>
      <c r="G24" s="17">
        <v>0</v>
      </c>
      <c r="H24" s="17">
        <v>1</v>
      </c>
      <c r="I24" s="17">
        <v>0</v>
      </c>
      <c r="J24" s="19">
        <v>3</v>
      </c>
      <c r="K24" s="21"/>
      <c r="L24" s="19"/>
      <c r="M24" s="19"/>
      <c r="N24" s="19"/>
      <c r="O24" s="19"/>
      <c r="P24" s="19"/>
      <c r="Q24" s="19"/>
    </row>
    <row r="25" spans="1:17" ht="31.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>
        <v>24</v>
      </c>
      <c r="G25" s="17">
        <v>0</v>
      </c>
      <c r="H25" s="17">
        <v>1</v>
      </c>
      <c r="I25" s="17">
        <v>0</v>
      </c>
      <c r="J25" s="19">
        <v>4</v>
      </c>
      <c r="K25" s="23"/>
      <c r="L25" s="19"/>
      <c r="M25" s="19"/>
      <c r="N25" s="19"/>
      <c r="O25" s="19"/>
      <c r="P25" s="19"/>
      <c r="Q25" s="19"/>
    </row>
    <row r="26" spans="1:17" s="75" customFormat="1" ht="21.75" customHeight="1">
      <c r="A26" s="18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642</v>
      </c>
      <c r="G26" s="17">
        <v>2</v>
      </c>
      <c r="H26" s="17">
        <v>12</v>
      </c>
      <c r="I26" s="17">
        <v>0</v>
      </c>
      <c r="J26" s="19">
        <v>164</v>
      </c>
      <c r="K26" s="21"/>
      <c r="L26" s="74">
        <f>25+288+17</f>
        <v>330</v>
      </c>
      <c r="M26" s="74">
        <f>0+1</f>
        <v>1</v>
      </c>
      <c r="N26" s="74">
        <f>0+6</f>
        <v>6</v>
      </c>
      <c r="O26" s="22">
        <v>0</v>
      </c>
      <c r="P26" s="74">
        <f>9+80</f>
        <v>89</v>
      </c>
      <c r="Q26" s="19">
        <v>25</v>
      </c>
    </row>
    <row r="27" spans="1:17" s="75" customFormat="1" ht="35.25" customHeight="1">
      <c r="A27" s="18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44</v>
      </c>
      <c r="G27" s="17">
        <v>0</v>
      </c>
      <c r="H27" s="17">
        <v>5</v>
      </c>
      <c r="I27" s="17">
        <v>0</v>
      </c>
      <c r="J27" s="19">
        <v>7</v>
      </c>
      <c r="K27" s="21"/>
      <c r="L27" s="74">
        <f>4+95</f>
        <v>99</v>
      </c>
      <c r="M27" s="22">
        <v>0</v>
      </c>
      <c r="N27" s="74">
        <f>0+2</f>
        <v>2</v>
      </c>
      <c r="O27" s="22">
        <v>0</v>
      </c>
      <c r="P27" s="74">
        <f>2+27</f>
        <v>29</v>
      </c>
      <c r="Q27" s="19">
        <v>4</v>
      </c>
    </row>
    <row r="28" spans="1:17" ht="31.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>
        <v>68</v>
      </c>
      <c r="G28" s="17">
        <v>0</v>
      </c>
      <c r="H28" s="17">
        <v>2</v>
      </c>
      <c r="I28" s="17">
        <v>0</v>
      </c>
      <c r="J28" s="19">
        <v>23</v>
      </c>
      <c r="K28" s="21"/>
      <c r="L28" s="19"/>
      <c r="M28" s="19"/>
      <c r="N28" s="19"/>
      <c r="O28" s="19"/>
      <c r="P28" s="19"/>
      <c r="Q28" s="19"/>
    </row>
    <row r="29" spans="1:17" ht="31.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>
        <v>82</v>
      </c>
      <c r="G29" s="17">
        <v>0</v>
      </c>
      <c r="H29" s="17">
        <v>0</v>
      </c>
      <c r="I29" s="17">
        <v>0</v>
      </c>
      <c r="J29" s="19">
        <v>20</v>
      </c>
      <c r="K29" s="21"/>
      <c r="L29" s="19"/>
      <c r="M29" s="19"/>
      <c r="N29" s="19"/>
      <c r="O29" s="19"/>
      <c r="P29" s="19"/>
      <c r="Q29" s="19"/>
    </row>
    <row r="30" spans="1:17" ht="20.25" customHeight="1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19</v>
      </c>
      <c r="G30" s="17">
        <v>0</v>
      </c>
      <c r="H30" s="17">
        <v>0</v>
      </c>
      <c r="I30" s="17">
        <v>0</v>
      </c>
      <c r="J30" s="19">
        <v>3</v>
      </c>
      <c r="K30" s="21"/>
      <c r="L30" s="19"/>
      <c r="M30" s="19"/>
      <c r="N30" s="19"/>
      <c r="O30" s="19"/>
      <c r="P30" s="19"/>
      <c r="Q30" s="19"/>
    </row>
    <row r="31" spans="1:17" ht="31.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114</v>
      </c>
      <c r="G31" s="17">
        <v>2</v>
      </c>
      <c r="H31" s="17">
        <v>0</v>
      </c>
      <c r="I31" s="17">
        <v>0</v>
      </c>
      <c r="J31" s="19">
        <v>18</v>
      </c>
      <c r="K31" s="21"/>
      <c r="L31" s="19"/>
      <c r="M31" s="19"/>
      <c r="N31" s="19"/>
      <c r="O31" s="19"/>
      <c r="P31" s="19"/>
      <c r="Q31" s="19"/>
    </row>
    <row r="32" spans="1:17" s="75" customFormat="1" ht="20.25" customHeight="1">
      <c r="A32" s="18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>
        <v>36</v>
      </c>
      <c r="G32" s="17">
        <v>0</v>
      </c>
      <c r="H32" s="17">
        <v>0</v>
      </c>
      <c r="I32" s="17">
        <v>0</v>
      </c>
      <c r="J32" s="19">
        <v>8</v>
      </c>
      <c r="K32" s="21"/>
      <c r="L32" s="74">
        <f>4+17</f>
        <v>21</v>
      </c>
      <c r="M32" s="22">
        <v>0</v>
      </c>
      <c r="N32" s="22">
        <v>0</v>
      </c>
      <c r="O32" s="22">
        <v>0</v>
      </c>
      <c r="P32" s="74">
        <f>0+6</f>
        <v>6</v>
      </c>
      <c r="Q32" s="19">
        <v>4</v>
      </c>
    </row>
    <row r="33" spans="1:17" s="75" customFormat="1" ht="47.25">
      <c r="A33" s="18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31</v>
      </c>
      <c r="G33" s="17">
        <v>0</v>
      </c>
      <c r="H33" s="17">
        <v>0</v>
      </c>
      <c r="I33" s="17">
        <v>0</v>
      </c>
      <c r="J33" s="19">
        <v>5</v>
      </c>
      <c r="K33" s="21"/>
      <c r="L33" s="74">
        <f>3+31</f>
        <v>34</v>
      </c>
      <c r="M33" s="74">
        <f>0+1</f>
        <v>1</v>
      </c>
      <c r="N33" s="74">
        <f>0+2</f>
        <v>2</v>
      </c>
      <c r="O33" s="22">
        <v>0</v>
      </c>
      <c r="P33" s="74">
        <f>1+8</f>
        <v>9</v>
      </c>
      <c r="Q33" s="19">
        <v>3</v>
      </c>
    </row>
    <row r="34" spans="1:17" ht="34.5" customHeight="1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19"/>
      <c r="M34" s="22"/>
      <c r="N34" s="22"/>
      <c r="O34" s="22"/>
      <c r="P34" s="22"/>
      <c r="Q34" s="19"/>
    </row>
    <row r="35" spans="1:17" s="75" customFormat="1">
      <c r="A35" s="18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>
        <v>6</v>
      </c>
      <c r="G35" s="17">
        <v>0</v>
      </c>
      <c r="H35" s="17">
        <v>1</v>
      </c>
      <c r="I35" s="17">
        <v>0</v>
      </c>
      <c r="J35" s="19">
        <v>5</v>
      </c>
      <c r="K35" s="21"/>
      <c r="L35" s="74">
        <f>8+33</f>
        <v>41</v>
      </c>
      <c r="M35" s="22">
        <v>0</v>
      </c>
      <c r="N35" s="74">
        <f>0+2</f>
        <v>2</v>
      </c>
      <c r="O35" s="22">
        <v>0</v>
      </c>
      <c r="P35" s="74">
        <f>1+7</f>
        <v>8</v>
      </c>
      <c r="Q35" s="19">
        <v>8</v>
      </c>
    </row>
    <row r="36" spans="1:17" s="75" customFormat="1">
      <c r="A36" s="18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104</v>
      </c>
      <c r="G36" s="17">
        <v>0</v>
      </c>
      <c r="H36" s="17">
        <v>1</v>
      </c>
      <c r="I36" s="17">
        <v>0</v>
      </c>
      <c r="J36" s="19">
        <v>21</v>
      </c>
      <c r="K36" s="21"/>
      <c r="L36" s="74">
        <f>52+123</f>
        <v>175</v>
      </c>
      <c r="M36" s="74">
        <f>0+1</f>
        <v>1</v>
      </c>
      <c r="N36" s="74">
        <f>0+4</f>
        <v>4</v>
      </c>
      <c r="O36" s="22">
        <v>0</v>
      </c>
      <c r="P36" s="74">
        <f>9+20</f>
        <v>29</v>
      </c>
      <c r="Q36" s="19">
        <v>52</v>
      </c>
    </row>
    <row r="37" spans="1:17" s="75" customFormat="1">
      <c r="A37" s="18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22</v>
      </c>
      <c r="G37" s="17">
        <v>18</v>
      </c>
      <c r="H37" s="17">
        <v>1</v>
      </c>
      <c r="I37" s="17">
        <v>0</v>
      </c>
      <c r="J37" s="19">
        <v>6</v>
      </c>
      <c r="K37" s="21"/>
      <c r="L37" s="74">
        <f>1+68</f>
        <v>69</v>
      </c>
      <c r="M37" s="22">
        <v>1</v>
      </c>
      <c r="N37" s="74">
        <f>0+1</f>
        <v>1</v>
      </c>
      <c r="O37" s="22">
        <v>0</v>
      </c>
      <c r="P37" s="74">
        <f>0+11</f>
        <v>11</v>
      </c>
      <c r="Q37" s="19">
        <v>1</v>
      </c>
    </row>
    <row r="38" spans="1:17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>
        <v>4</v>
      </c>
      <c r="G38" s="17">
        <v>4</v>
      </c>
      <c r="H38" s="17">
        <v>0</v>
      </c>
      <c r="I38" s="17">
        <v>0</v>
      </c>
      <c r="J38" s="19">
        <v>2</v>
      </c>
      <c r="K38" s="21"/>
      <c r="L38" s="19"/>
      <c r="M38" s="22"/>
      <c r="N38" s="22"/>
      <c r="O38" s="22"/>
      <c r="P38" s="22"/>
      <c r="Q38" s="19"/>
    </row>
    <row r="39" spans="1:17" ht="31.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>
        <v>22</v>
      </c>
      <c r="G40" s="17">
        <v>0</v>
      </c>
      <c r="H40" s="17">
        <v>1</v>
      </c>
      <c r="I40" s="17">
        <v>0</v>
      </c>
      <c r="J40" s="19">
        <v>5</v>
      </c>
      <c r="K40" s="21"/>
      <c r="L40" s="19"/>
      <c r="M40" s="19"/>
      <c r="N40" s="19"/>
      <c r="O40" s="19"/>
      <c r="P40" s="19"/>
      <c r="Q40" s="19"/>
    </row>
    <row r="41" spans="1:17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61</v>
      </c>
      <c r="G41" s="17">
        <v>10</v>
      </c>
      <c r="H41" s="17">
        <v>1</v>
      </c>
      <c r="I41" s="17">
        <v>0</v>
      </c>
      <c r="J41" s="19">
        <v>28</v>
      </c>
      <c r="K41" s="21"/>
      <c r="L41" s="19"/>
      <c r="M41" s="19"/>
      <c r="N41" s="19"/>
      <c r="O41" s="19"/>
      <c r="P41" s="19"/>
      <c r="Q41" s="19"/>
    </row>
    <row r="42" spans="1:17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>
        <v>5</v>
      </c>
      <c r="G42" s="17">
        <v>2</v>
      </c>
      <c r="H42" s="17">
        <v>0</v>
      </c>
      <c r="I42" s="17">
        <v>0</v>
      </c>
      <c r="J42" s="19">
        <v>1</v>
      </c>
      <c r="K42" s="21"/>
      <c r="L42" s="19"/>
      <c r="M42" s="19"/>
      <c r="N42" s="19"/>
      <c r="O42" s="19"/>
      <c r="P42" s="19"/>
      <c r="Q42" s="19"/>
    </row>
    <row r="43" spans="1:17" ht="31.5" hidden="1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96</v>
      </c>
      <c r="G43" s="17">
        <v>3</v>
      </c>
      <c r="H43" s="17">
        <v>5</v>
      </c>
      <c r="I43" s="17">
        <v>90</v>
      </c>
      <c r="J43" s="19">
        <v>77</v>
      </c>
      <c r="K43" s="24"/>
      <c r="L43" s="25"/>
      <c r="M43" s="25"/>
      <c r="N43" s="25"/>
      <c r="O43" s="25"/>
      <c r="P43" s="25"/>
      <c r="Q43" s="19"/>
    </row>
    <row r="44" spans="1:17" ht="19.5" hidden="1" customHeight="1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120</v>
      </c>
      <c r="G44" s="17">
        <v>9</v>
      </c>
      <c r="H44" s="17">
        <v>8</v>
      </c>
      <c r="I44" s="17">
        <v>115</v>
      </c>
      <c r="J44" s="19">
        <v>106</v>
      </c>
      <c r="K44" s="24"/>
      <c r="L44" s="25"/>
      <c r="M44" s="25"/>
      <c r="N44" s="25"/>
      <c r="O44" s="25"/>
      <c r="P44" s="25"/>
      <c r="Q44" s="19"/>
    </row>
    <row r="45" spans="1:17" ht="21" hidden="1" customHeight="1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51</v>
      </c>
      <c r="G45" s="17">
        <v>15</v>
      </c>
      <c r="H45" s="17">
        <v>3</v>
      </c>
      <c r="I45" s="17">
        <v>50</v>
      </c>
      <c r="J45" s="19">
        <v>43</v>
      </c>
      <c r="K45" s="24"/>
      <c r="L45" s="25"/>
      <c r="M45" s="25"/>
      <c r="N45" s="25"/>
      <c r="O45" s="25"/>
      <c r="P45" s="25"/>
      <c r="Q45" s="19"/>
    </row>
    <row r="46" spans="1:17" ht="31.5" hidden="1" customHeight="1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62</v>
      </c>
      <c r="G46" s="17">
        <v>4</v>
      </c>
      <c r="H46" s="17">
        <v>2</v>
      </c>
      <c r="I46" s="17">
        <v>59</v>
      </c>
      <c r="J46" s="19">
        <v>47</v>
      </c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hidden="1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56</v>
      </c>
      <c r="G47" s="17">
        <v>11</v>
      </c>
      <c r="H47" s="17">
        <v>3</v>
      </c>
      <c r="I47" s="17">
        <v>54</v>
      </c>
      <c r="J47" s="19">
        <v>51</v>
      </c>
      <c r="K47" s="26"/>
      <c r="L47" s="25"/>
      <c r="M47" s="25"/>
      <c r="N47" s="25"/>
      <c r="O47" s="25"/>
      <c r="P47" s="25"/>
      <c r="Q47" s="19"/>
    </row>
    <row r="48" spans="1:17" hidden="1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66</v>
      </c>
      <c r="G48" s="17">
        <v>5</v>
      </c>
      <c r="H48" s="17">
        <v>6</v>
      </c>
      <c r="I48" s="17">
        <v>65</v>
      </c>
      <c r="J48" s="19">
        <v>52</v>
      </c>
      <c r="K48" s="24"/>
      <c r="L48" s="25"/>
      <c r="M48" s="25"/>
      <c r="N48" s="25"/>
      <c r="O48" s="25"/>
      <c r="P48" s="25"/>
      <c r="Q48" s="19"/>
    </row>
    <row r="49" spans="1:35" hidden="1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158</v>
      </c>
      <c r="G49" s="17">
        <v>102</v>
      </c>
      <c r="H49" s="17">
        <v>9</v>
      </c>
      <c r="I49" s="17">
        <v>154</v>
      </c>
      <c r="J49" s="19">
        <v>129</v>
      </c>
      <c r="K49" s="24"/>
      <c r="L49" s="25"/>
      <c r="M49" s="25"/>
      <c r="N49" s="25"/>
      <c r="O49" s="25"/>
      <c r="P49" s="25"/>
      <c r="Q49" s="19"/>
    </row>
    <row r="50" spans="1:35" ht="31.5" hidden="1" customHeight="1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>
        <v>37</v>
      </c>
      <c r="G50" s="17">
        <v>18</v>
      </c>
      <c r="H50" s="17">
        <v>1</v>
      </c>
      <c r="I50" s="17">
        <v>36</v>
      </c>
      <c r="J50" s="19">
        <v>30</v>
      </c>
      <c r="K50" s="24"/>
      <c r="L50" s="25"/>
      <c r="M50" s="25"/>
      <c r="N50" s="25"/>
      <c r="O50" s="25"/>
      <c r="P50" s="25"/>
      <c r="Q50" s="19"/>
    </row>
    <row r="51" spans="1:35" ht="33.75" hidden="1" customHeight="1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108</v>
      </c>
      <c r="G51" s="17">
        <v>84</v>
      </c>
      <c r="H51" s="17">
        <v>3</v>
      </c>
      <c r="I51" s="17">
        <v>107</v>
      </c>
      <c r="J51" s="19">
        <v>72</v>
      </c>
      <c r="K51" s="24"/>
      <c r="L51" s="25"/>
      <c r="M51" s="25"/>
      <c r="N51" s="25"/>
      <c r="O51" s="25"/>
      <c r="P51" s="25"/>
      <c r="Q51" s="19"/>
    </row>
    <row r="52" spans="1:35" ht="30.75" hidden="1" customHeight="1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86</v>
      </c>
      <c r="G52" s="17">
        <v>43</v>
      </c>
      <c r="H52" s="17">
        <v>3</v>
      </c>
      <c r="I52" s="17">
        <v>83</v>
      </c>
      <c r="J52" s="19">
        <v>71</v>
      </c>
      <c r="K52" s="24"/>
      <c r="L52" s="25"/>
      <c r="M52" s="25"/>
      <c r="N52" s="25"/>
      <c r="O52" s="25"/>
      <c r="P52" s="25"/>
      <c r="Q52" s="19"/>
    </row>
    <row r="53" spans="1:35" ht="31.5" hidden="1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68</v>
      </c>
      <c r="G53" s="17">
        <v>0</v>
      </c>
      <c r="H53" s="17">
        <v>7</v>
      </c>
      <c r="I53" s="17">
        <v>60</v>
      </c>
      <c r="J53" s="19">
        <v>48</v>
      </c>
      <c r="K53" s="24"/>
      <c r="L53" s="22"/>
      <c r="M53" s="22"/>
      <c r="N53" s="22"/>
      <c r="O53" s="22"/>
      <c r="P53" s="22"/>
      <c r="Q53" s="22"/>
    </row>
    <row r="54" spans="1:35" ht="31.5" hidden="1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>
        <v>8</v>
      </c>
      <c r="G54" s="17">
        <v>0</v>
      </c>
      <c r="H54" s="17">
        <v>1</v>
      </c>
      <c r="I54" s="17">
        <v>7</v>
      </c>
      <c r="J54" s="19">
        <v>7</v>
      </c>
      <c r="K54" s="24"/>
      <c r="L54" s="22"/>
      <c r="M54" s="22"/>
      <c r="N54" s="22"/>
      <c r="O54" s="22"/>
      <c r="P54" s="22"/>
      <c r="Q54" s="22"/>
    </row>
    <row r="55" spans="1:35" ht="31.5" hidden="1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8</v>
      </c>
      <c r="G55" s="17">
        <v>0</v>
      </c>
      <c r="H55" s="17">
        <v>0</v>
      </c>
      <c r="I55" s="17">
        <v>8</v>
      </c>
      <c r="J55" s="19">
        <v>4</v>
      </c>
      <c r="K55" s="24"/>
      <c r="L55" s="22"/>
      <c r="M55" s="22"/>
      <c r="N55" s="22"/>
      <c r="O55" s="22"/>
      <c r="P55" s="22"/>
      <c r="Q55" s="22"/>
    </row>
    <row r="56" spans="1:35" hidden="1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>
        <v>5</v>
      </c>
      <c r="G56" s="17">
        <v>0</v>
      </c>
      <c r="H56" s="17">
        <v>0</v>
      </c>
      <c r="I56" s="17">
        <v>5</v>
      </c>
      <c r="J56" s="19">
        <v>3</v>
      </c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hidden="1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327</v>
      </c>
      <c r="G57" s="17">
        <v>0</v>
      </c>
      <c r="H57" s="17">
        <v>15</v>
      </c>
      <c r="I57" s="17">
        <v>303</v>
      </c>
      <c r="J57" s="19">
        <v>238</v>
      </c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ht="30.75" hidden="1" customHeight="1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>
        <v>11</v>
      </c>
      <c r="G58" s="17">
        <v>0</v>
      </c>
      <c r="H58" s="17">
        <v>1</v>
      </c>
      <c r="I58" s="17">
        <v>9</v>
      </c>
      <c r="J58" s="19">
        <v>7</v>
      </c>
      <c r="K58" s="43"/>
      <c r="L58" s="27"/>
      <c r="M58" s="27"/>
      <c r="N58" s="27"/>
      <c r="O58" s="27"/>
      <c r="P58" s="27"/>
      <c r="Q58" s="27"/>
    </row>
    <row r="59" spans="1:35" ht="23.25" hidden="1" customHeight="1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42</v>
      </c>
      <c r="G59" s="17">
        <v>0</v>
      </c>
      <c r="H59" s="17">
        <v>2</v>
      </c>
      <c r="I59" s="17">
        <v>39</v>
      </c>
      <c r="J59" s="19">
        <v>33</v>
      </c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5" hidden="1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60</v>
      </c>
      <c r="G60" s="17">
        <v>0</v>
      </c>
      <c r="H60" s="17">
        <v>3</v>
      </c>
      <c r="I60" s="17">
        <v>54</v>
      </c>
      <c r="J60" s="19">
        <v>43</v>
      </c>
      <c r="K60" s="24"/>
      <c r="L60" s="25"/>
      <c r="M60" s="25"/>
      <c r="N60" s="25"/>
      <c r="O60" s="25"/>
      <c r="P60" s="25"/>
      <c r="Q60" s="19"/>
    </row>
    <row r="61" spans="1:35" ht="31.5" hidden="1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67</v>
      </c>
      <c r="G61" s="17">
        <v>0</v>
      </c>
      <c r="H61" s="17">
        <v>5</v>
      </c>
      <c r="I61" s="17">
        <v>67</v>
      </c>
      <c r="J61" s="19">
        <v>53</v>
      </c>
      <c r="K61" s="24"/>
      <c r="L61" s="25"/>
      <c r="M61" s="25"/>
      <c r="N61" s="25"/>
      <c r="O61" s="25"/>
      <c r="P61" s="25"/>
      <c r="Q61" s="19"/>
    </row>
    <row r="62" spans="1:35" ht="31.5" hidden="1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60</v>
      </c>
      <c r="G62" s="17">
        <v>1</v>
      </c>
      <c r="H62" s="17">
        <v>1</v>
      </c>
      <c r="I62" s="17">
        <v>58</v>
      </c>
      <c r="J62" s="19">
        <v>37</v>
      </c>
      <c r="K62" s="24"/>
      <c r="L62" s="25"/>
      <c r="M62" s="25"/>
      <c r="N62" s="25"/>
      <c r="O62" s="25"/>
      <c r="P62" s="25"/>
      <c r="Q62" s="19"/>
      <c r="S62" s="55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ht="31.5" hidden="1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22</v>
      </c>
      <c r="G63" s="17">
        <v>0</v>
      </c>
      <c r="H63" s="17">
        <v>3</v>
      </c>
      <c r="I63" s="17">
        <v>19</v>
      </c>
      <c r="J63" s="19">
        <v>15</v>
      </c>
      <c r="K63" s="24"/>
      <c r="L63" s="25"/>
      <c r="M63" s="25"/>
      <c r="N63" s="25"/>
      <c r="O63" s="25"/>
      <c r="P63" s="25"/>
      <c r="Q63" s="19"/>
      <c r="S63" s="55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ht="31.5" hidden="1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>
        <v>4</v>
      </c>
      <c r="G64" s="17">
        <v>0</v>
      </c>
      <c r="H64" s="17">
        <v>0</v>
      </c>
      <c r="I64" s="17">
        <v>4</v>
      </c>
      <c r="J64" s="19">
        <v>2</v>
      </c>
      <c r="K64" s="24"/>
      <c r="L64" s="25"/>
      <c r="M64" s="25"/>
      <c r="N64" s="25"/>
      <c r="O64" s="25"/>
      <c r="P64" s="25"/>
      <c r="Q64" s="19"/>
      <c r="S64" s="55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hidden="1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22</v>
      </c>
      <c r="G65" s="17">
        <v>0</v>
      </c>
      <c r="H65" s="17">
        <v>2</v>
      </c>
      <c r="I65" s="17">
        <v>22</v>
      </c>
      <c r="J65" s="19">
        <v>14</v>
      </c>
      <c r="K65" s="24"/>
      <c r="L65" s="25"/>
      <c r="M65" s="25"/>
      <c r="N65" s="25"/>
      <c r="O65" s="25"/>
      <c r="P65" s="25"/>
      <c r="Q65" s="19"/>
      <c r="S65" s="55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ht="18.75" hidden="1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>
        <v>15</v>
      </c>
      <c r="G66" s="17">
        <v>0</v>
      </c>
      <c r="H66" s="17">
        <v>0</v>
      </c>
      <c r="I66" s="17">
        <v>15</v>
      </c>
      <c r="J66" s="19">
        <v>7</v>
      </c>
      <c r="K66" s="24"/>
      <c r="L66" s="25"/>
      <c r="M66" s="25"/>
      <c r="N66" s="25"/>
      <c r="O66" s="25"/>
      <c r="P66" s="25"/>
      <c r="Q66" s="19"/>
      <c r="S66" s="55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hidden="1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74</v>
      </c>
      <c r="G67" s="17">
        <v>0</v>
      </c>
      <c r="H67" s="17">
        <v>4</v>
      </c>
      <c r="I67" s="17">
        <v>67</v>
      </c>
      <c r="J67" s="19">
        <v>53</v>
      </c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58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hidden="1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>
        <v>42</v>
      </c>
      <c r="G68" s="17">
        <v>37</v>
      </c>
      <c r="H68" s="17">
        <v>1</v>
      </c>
      <c r="I68" s="17">
        <v>42</v>
      </c>
      <c r="J68" s="19">
        <v>32</v>
      </c>
      <c r="K68" s="24"/>
      <c r="L68" s="22"/>
      <c r="M68" s="22"/>
      <c r="N68" s="22"/>
      <c r="O68" s="22"/>
      <c r="P68" s="22"/>
      <c r="Q68" s="22"/>
      <c r="S68" s="58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ht="18.75" hidden="1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13</v>
      </c>
      <c r="G69" s="17">
        <v>10</v>
      </c>
      <c r="H69" s="17">
        <v>1</v>
      </c>
      <c r="I69" s="17">
        <v>13</v>
      </c>
      <c r="J69" s="19">
        <v>9</v>
      </c>
      <c r="K69" s="24"/>
      <c r="L69" s="22"/>
      <c r="M69" s="22"/>
      <c r="N69" s="22"/>
      <c r="O69" s="22"/>
      <c r="P69" s="22"/>
      <c r="Q69" s="22"/>
      <c r="S69" s="58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ht="31.5" hidden="1" customHeight="1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>
        <v>1</v>
      </c>
      <c r="G70" s="17">
        <v>1</v>
      </c>
      <c r="H70" s="17">
        <v>0</v>
      </c>
      <c r="I70" s="17">
        <v>1</v>
      </c>
      <c r="J70" s="19">
        <v>1</v>
      </c>
      <c r="K70" s="24"/>
      <c r="L70" s="22"/>
      <c r="M70" s="22"/>
      <c r="N70" s="22"/>
      <c r="O70" s="22"/>
      <c r="P70" s="22"/>
      <c r="Q70" s="22"/>
      <c r="S70" s="58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hidden="1" customHeight="1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35</v>
      </c>
      <c r="G71" s="17">
        <v>2</v>
      </c>
      <c r="H71" s="17">
        <v>1</v>
      </c>
      <c r="I71" s="17">
        <v>32</v>
      </c>
      <c r="J71" s="19">
        <v>21</v>
      </c>
      <c r="K71" s="24"/>
      <c r="L71" s="25"/>
      <c r="M71" s="25"/>
      <c r="N71" s="25"/>
      <c r="O71" s="25"/>
      <c r="P71" s="25"/>
      <c r="Q71" s="19"/>
      <c r="S71" s="58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hidden="1" customHeight="1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69</v>
      </c>
      <c r="G72" s="17">
        <v>0</v>
      </c>
      <c r="H72" s="17">
        <v>3</v>
      </c>
      <c r="I72" s="17">
        <v>65</v>
      </c>
      <c r="J72" s="19">
        <v>47</v>
      </c>
      <c r="K72" s="24"/>
      <c r="L72" s="25"/>
      <c r="M72" s="25"/>
      <c r="N72" s="25"/>
      <c r="O72" s="25"/>
      <c r="P72" s="25"/>
      <c r="Q72" s="19"/>
      <c r="S72" s="58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hidden="1" customHeight="1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129</v>
      </c>
      <c r="G73" s="17">
        <v>43</v>
      </c>
      <c r="H73" s="17">
        <v>10</v>
      </c>
      <c r="I73" s="17">
        <v>126</v>
      </c>
      <c r="J73" s="19">
        <v>109</v>
      </c>
      <c r="K73" s="24"/>
      <c r="L73" s="25"/>
      <c r="M73" s="25"/>
      <c r="N73" s="25"/>
      <c r="O73" s="25"/>
      <c r="P73" s="25"/>
      <c r="Q73" s="19"/>
      <c r="S73" s="58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ht="31.5" hidden="1" customHeight="1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23</v>
      </c>
      <c r="G74" s="17">
        <v>10</v>
      </c>
      <c r="H74" s="17">
        <v>1</v>
      </c>
      <c r="I74" s="17">
        <v>21</v>
      </c>
      <c r="J74" s="19">
        <v>16</v>
      </c>
      <c r="K74" s="24"/>
      <c r="L74" s="25"/>
      <c r="M74" s="25"/>
      <c r="N74" s="25"/>
      <c r="O74" s="25"/>
      <c r="P74" s="25"/>
      <c r="Q74" s="19"/>
      <c r="S74" s="58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27" hidden="1" customHeight="1">
      <c r="A75" s="49">
        <v>64</v>
      </c>
      <c r="B75" s="50" t="s">
        <v>76</v>
      </c>
      <c r="C75" s="51">
        <v>4890</v>
      </c>
      <c r="D75" s="22" t="s">
        <v>57</v>
      </c>
      <c r="E75" s="52"/>
      <c r="F75" s="22">
        <v>566</v>
      </c>
      <c r="G75" s="22">
        <v>82</v>
      </c>
      <c r="H75" s="22"/>
      <c r="I75" s="22"/>
      <c r="J75" s="22"/>
      <c r="K75" s="53"/>
      <c r="L75" s="22">
        <v>506</v>
      </c>
      <c r="M75" s="22">
        <v>36</v>
      </c>
      <c r="N75" s="22"/>
      <c r="O75" s="22"/>
      <c r="P75" s="22"/>
      <c r="Q75" s="22"/>
      <c r="S75" s="46"/>
      <c r="T75" s="46"/>
      <c r="U75" s="46"/>
      <c r="V75" s="46"/>
      <c r="W75" s="47"/>
      <c r="X75" s="47"/>
      <c r="Y75" s="46"/>
      <c r="Z75" s="46"/>
      <c r="AA75" s="47"/>
      <c r="AB75" s="47"/>
      <c r="AC75" s="46"/>
      <c r="AD75" s="46"/>
      <c r="AE75" s="46"/>
      <c r="AF75" s="46"/>
      <c r="AG75" s="48"/>
      <c r="AH75" s="46"/>
      <c r="AI75" s="46"/>
    </row>
    <row r="76" spans="1:35" s="45" customFormat="1" ht="31.5" hidden="1" customHeight="1">
      <c r="A76" s="49">
        <v>65</v>
      </c>
      <c r="B76" s="50" t="s">
        <v>7</v>
      </c>
      <c r="C76" s="51">
        <v>5102</v>
      </c>
      <c r="D76" s="22" t="s">
        <v>57</v>
      </c>
      <c r="E76" s="52"/>
      <c r="F76" s="22">
        <v>84</v>
      </c>
      <c r="G76" s="22">
        <v>0</v>
      </c>
      <c r="H76" s="22"/>
      <c r="I76" s="22"/>
      <c r="J76" s="22"/>
      <c r="K76" s="54"/>
      <c r="L76" s="22">
        <v>54</v>
      </c>
      <c r="M76" s="22">
        <v>0</v>
      </c>
      <c r="N76" s="22"/>
      <c r="O76" s="22"/>
      <c r="P76" s="22"/>
      <c r="Q76" s="22"/>
    </row>
    <row r="77" spans="1:35" s="45" customFormat="1" ht="43.5" hidden="1" customHeight="1">
      <c r="A77" s="49">
        <v>66</v>
      </c>
      <c r="B77" s="50" t="s">
        <v>77</v>
      </c>
      <c r="C77" s="51">
        <v>5103</v>
      </c>
      <c r="D77" s="22" t="s">
        <v>57</v>
      </c>
      <c r="E77" s="52"/>
      <c r="F77" s="22">
        <v>10</v>
      </c>
      <c r="G77" s="22">
        <v>0</v>
      </c>
      <c r="H77" s="22"/>
      <c r="I77" s="22"/>
      <c r="J77" s="22"/>
      <c r="K77" s="53"/>
      <c r="L77" s="22">
        <v>27</v>
      </c>
      <c r="M77" s="22">
        <v>0</v>
      </c>
      <c r="N77" s="22"/>
      <c r="O77" s="22"/>
      <c r="P77" s="22"/>
      <c r="Q77" s="22"/>
    </row>
    <row r="78" spans="1:35" s="8" customFormat="1" ht="40.5" hidden="1" customHeight="1">
      <c r="A78" s="28"/>
      <c r="B78" s="29"/>
      <c r="C78" s="30"/>
      <c r="D78" s="41" t="s">
        <v>51</v>
      </c>
      <c r="E78" s="22">
        <f>SUM(E12:E42)</f>
        <v>3500</v>
      </c>
      <c r="F78" s="22">
        <f t="shared" ref="F78:J78" si="0">SUM(F12:F42)</f>
        <v>1839</v>
      </c>
      <c r="G78" s="22">
        <f t="shared" si="0"/>
        <v>109</v>
      </c>
      <c r="H78" s="22">
        <f t="shared" si="0"/>
        <v>45</v>
      </c>
      <c r="I78" s="22">
        <f t="shared" si="0"/>
        <v>0</v>
      </c>
      <c r="J78" s="22">
        <f t="shared" si="0"/>
        <v>469</v>
      </c>
      <c r="K78" s="44"/>
      <c r="L78" s="22">
        <f>SUM(L12:L42)</f>
        <v>1045</v>
      </c>
      <c r="M78" s="22">
        <f t="shared" ref="M78:Q78" si="1">SUM(M12:M42)</f>
        <v>24</v>
      </c>
      <c r="N78" s="22">
        <f t="shared" si="1"/>
        <v>27</v>
      </c>
      <c r="O78" s="22">
        <f t="shared" si="1"/>
        <v>0</v>
      </c>
      <c r="P78" s="22">
        <f t="shared" si="1"/>
        <v>276</v>
      </c>
      <c r="Q78" s="22">
        <f t="shared" si="1"/>
        <v>154</v>
      </c>
    </row>
    <row r="79" spans="1:35" s="8" customFormat="1" ht="27.75" hidden="1" customHeight="1">
      <c r="A79" s="28"/>
      <c r="B79" s="29"/>
      <c r="C79" s="30"/>
      <c r="D79" s="41" t="s">
        <v>52</v>
      </c>
      <c r="E79" s="22">
        <f>SUM(E43:E74)</f>
        <v>1975</v>
      </c>
      <c r="F79" s="22">
        <f t="shared" ref="F79:J79" si="2">SUM(F43:F74)</f>
        <v>1945</v>
      </c>
      <c r="G79" s="22">
        <f t="shared" si="2"/>
        <v>398</v>
      </c>
      <c r="H79" s="22">
        <f t="shared" si="2"/>
        <v>104</v>
      </c>
      <c r="I79" s="22">
        <f t="shared" si="2"/>
        <v>1850</v>
      </c>
      <c r="J79" s="22">
        <f t="shared" si="2"/>
        <v>1477</v>
      </c>
      <c r="K79" s="31"/>
      <c r="L79" s="22">
        <f>SUM(L43:L74)</f>
        <v>32</v>
      </c>
      <c r="M79" s="22">
        <f t="shared" ref="M79:Q79" si="3">SUM(M43:M74)</f>
        <v>3</v>
      </c>
      <c r="N79" s="22">
        <f t="shared" si="3"/>
        <v>0</v>
      </c>
      <c r="O79" s="22">
        <f t="shared" si="3"/>
        <v>32</v>
      </c>
      <c r="P79" s="22">
        <f t="shared" si="3"/>
        <v>25</v>
      </c>
      <c r="Q79" s="22">
        <f t="shared" si="3"/>
        <v>32</v>
      </c>
    </row>
    <row r="80" spans="1:35" s="8" customFormat="1" ht="27.75" hidden="1" customHeight="1">
      <c r="A80" s="28"/>
      <c r="B80" s="29"/>
      <c r="C80" s="30"/>
      <c r="D80" s="41" t="s">
        <v>53</v>
      </c>
      <c r="E80" s="22">
        <f>SUM(E78:E79)</f>
        <v>5475</v>
      </c>
      <c r="F80" s="22">
        <f t="shared" ref="F80:J80" si="4">SUM(F78:F79)</f>
        <v>3784</v>
      </c>
      <c r="G80" s="22">
        <f t="shared" si="4"/>
        <v>507</v>
      </c>
      <c r="H80" s="22">
        <f t="shared" si="4"/>
        <v>149</v>
      </c>
      <c r="I80" s="22">
        <f t="shared" si="4"/>
        <v>1850</v>
      </c>
      <c r="J80" s="22">
        <f t="shared" si="4"/>
        <v>1946</v>
      </c>
      <c r="K80" s="31"/>
      <c r="L80" s="22">
        <f>SUM(L78:L79)</f>
        <v>1077</v>
      </c>
      <c r="M80" s="22">
        <f t="shared" ref="M80:Q80" si="5">SUM(M78:M79)</f>
        <v>27</v>
      </c>
      <c r="N80" s="22">
        <f t="shared" si="5"/>
        <v>27</v>
      </c>
      <c r="O80" s="22">
        <f t="shared" si="5"/>
        <v>32</v>
      </c>
      <c r="P80" s="22">
        <f t="shared" si="5"/>
        <v>301</v>
      </c>
      <c r="Q80" s="22">
        <f t="shared" si="5"/>
        <v>186</v>
      </c>
    </row>
    <row r="81" spans="1:18" s="8" customFormat="1" ht="23.25" hidden="1" customHeight="1">
      <c r="A81" s="28"/>
      <c r="B81" s="29"/>
      <c r="C81" s="30"/>
      <c r="D81" s="42" t="s">
        <v>46</v>
      </c>
      <c r="E81" s="22"/>
      <c r="F81" s="22">
        <f>SUM(F75:F77)</f>
        <v>660</v>
      </c>
      <c r="G81" s="22">
        <f>SUM(G75:G77)</f>
        <v>82</v>
      </c>
      <c r="H81" s="22"/>
      <c r="I81" s="22"/>
      <c r="J81" s="22"/>
      <c r="K81" s="22"/>
      <c r="L81" s="22">
        <f>SUM(L75:L77)</f>
        <v>587</v>
      </c>
      <c r="M81" s="22">
        <f>SUM(M75:M77)</f>
        <v>36</v>
      </c>
      <c r="N81" s="22"/>
      <c r="O81" s="22"/>
      <c r="P81" s="22"/>
      <c r="Q81" s="40" t="s">
        <v>54</v>
      </c>
    </row>
    <row r="82" spans="1:18" ht="10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>
      <c r="A86" s="32"/>
      <c r="B86" s="32"/>
      <c r="C86" s="32"/>
      <c r="D86" s="32"/>
      <c r="E86" s="32"/>
      <c r="F86" s="32"/>
      <c r="G86" s="67"/>
      <c r="H86" s="67"/>
      <c r="I86" s="67"/>
      <c r="J86" s="67"/>
      <c r="K86" s="67"/>
      <c r="L86" s="67"/>
      <c r="M86" s="32"/>
      <c r="N86" s="32"/>
      <c r="O86" s="32"/>
      <c r="P86" s="32"/>
      <c r="Q86" s="32"/>
    </row>
    <row r="87" spans="1:18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F4:Q4"/>
    <mergeCell ref="A6:Q6"/>
    <mergeCell ref="A7:Q7"/>
    <mergeCell ref="A1:D1"/>
    <mergeCell ref="E1:Q1"/>
    <mergeCell ref="A2:D2"/>
    <mergeCell ref="E2:Q2"/>
    <mergeCell ref="A3:D3"/>
    <mergeCell ref="A8:A10"/>
    <mergeCell ref="B8:B10"/>
    <mergeCell ref="C8:C10"/>
    <mergeCell ref="D8:D10"/>
    <mergeCell ref="E8:E10"/>
    <mergeCell ref="F8:J8"/>
    <mergeCell ref="K8:K10"/>
    <mergeCell ref="L8:Q8"/>
    <mergeCell ref="S71:S72"/>
    <mergeCell ref="S73:S74"/>
    <mergeCell ref="G86:L86"/>
    <mergeCell ref="F9:F10"/>
    <mergeCell ref="G9:J9"/>
    <mergeCell ref="L9:L10"/>
    <mergeCell ref="M9:Q9"/>
    <mergeCell ref="S67:S68"/>
    <mergeCell ref="S69:S70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THẢO</vt:lpstr>
      <vt:lpstr>Sheet1!Print_Titles</vt:lpstr>
      <vt:lpstr>THẢO!Print_Titles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thao</cp:lastModifiedBy>
  <cp:lastPrinted>2019-08-29T09:52:20Z</cp:lastPrinted>
  <dcterms:created xsi:type="dcterms:W3CDTF">2018-05-11T03:06:13Z</dcterms:created>
  <dcterms:modified xsi:type="dcterms:W3CDTF">2019-08-29T09:52:30Z</dcterms:modified>
</cp:coreProperties>
</file>